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Z:\A - FINAL APPROVED - PUBLICATION VERSIONS - v. 2020-10-01\"/>
    </mc:Choice>
  </mc:AlternateContent>
  <xr:revisionPtr revIDLastSave="0" documentId="8_{36BBB6A5-77C8-452E-8048-335F6558F7CF}" xr6:coauthVersionLast="41" xr6:coauthVersionMax="41" xr10:uidLastSave="{00000000-0000-0000-0000-000000000000}"/>
  <bookViews>
    <workbookView xWindow="-110" yWindow="-110" windowWidth="19420" windowHeight="10420" tabRatio="837" xr2:uid="{AF246125-B1CB-474A-9DDD-92E9795DC132}"/>
  </bookViews>
  <sheets>
    <sheet name="Introduction" sheetId="15" r:id="rId1"/>
    <sheet name="Instructions" sheetId="16" r:id="rId2"/>
    <sheet name="Primary Inputs" sheetId="3" r:id="rId3"/>
    <sheet name="Income + Direct Exp." sheetId="7" r:id="rId4"/>
    <sheet name="Indirect + Operating Exp." sheetId="9" r:id="rId5"/>
    <sheet name="Capital Exp." sheetId="14" r:id="rId6"/>
    <sheet name="Net Income + Per Unit Analysis" sheetId="11" r:id="rId7"/>
    <sheet name="Sheet4" sheetId="4"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7" i="11" l="1"/>
  <c r="L28" i="11"/>
  <c r="G9" i="7" l="1"/>
  <c r="H24" i="7" l="1"/>
  <c r="M61" i="7" l="1"/>
  <c r="J41" i="7"/>
  <c r="J24" i="7"/>
  <c r="D24" i="7"/>
  <c r="L11" i="7" l="1"/>
  <c r="L15" i="7"/>
  <c r="L16" i="7"/>
  <c r="L17" i="7"/>
  <c r="L14" i="7"/>
  <c r="L12" i="7"/>
  <c r="E16" i="7"/>
  <c r="E15" i="7"/>
  <c r="L29" i="3"/>
  <c r="L28" i="3"/>
  <c r="F24" i="3" l="1"/>
  <c r="E13" i="3"/>
  <c r="E16" i="3" s="1"/>
  <c r="M17" i="7"/>
  <c r="G16" i="7"/>
  <c r="G15" i="7"/>
  <c r="G14" i="7"/>
  <c r="I17" i="7" s="1"/>
  <c r="E14" i="7"/>
  <c r="C43" i="11" l="1"/>
  <c r="L20" i="14" l="1"/>
  <c r="M50" i="7"/>
  <c r="K16" i="7"/>
  <c r="M16" i="7" s="1"/>
  <c r="K13" i="7"/>
  <c r="K15" i="7"/>
  <c r="M15" i="7" s="1"/>
  <c r="E52" i="14" l="1"/>
  <c r="N52" i="14" l="1"/>
  <c r="S52" i="14" s="1"/>
  <c r="N51" i="14"/>
  <c r="N50" i="14"/>
  <c r="N49" i="14"/>
  <c r="N20" i="14"/>
  <c r="S20" i="14" s="1"/>
  <c r="L24" i="14"/>
  <c r="N24" i="14" s="1"/>
  <c r="L25" i="14"/>
  <c r="N25" i="14" s="1"/>
  <c r="L26" i="14"/>
  <c r="L27" i="14"/>
  <c r="L28" i="14"/>
  <c r="L29" i="14"/>
  <c r="N29" i="14" s="1"/>
  <c r="L30" i="14"/>
  <c r="L31" i="14"/>
  <c r="N31" i="14" s="1"/>
  <c r="L32" i="14"/>
  <c r="L33" i="14"/>
  <c r="N33" i="14" s="1"/>
  <c r="L34" i="14"/>
  <c r="L23" i="14"/>
  <c r="L12" i="14"/>
  <c r="N12" i="14" s="1"/>
  <c r="S12" i="14" s="1"/>
  <c r="L13" i="14"/>
  <c r="L14" i="14"/>
  <c r="L15" i="14"/>
  <c r="N15" i="14" s="1"/>
  <c r="S15" i="14" s="1"/>
  <c r="L16" i="14"/>
  <c r="N16" i="14" s="1"/>
  <c r="S16" i="14" s="1"/>
  <c r="L17" i="14"/>
  <c r="L18" i="14"/>
  <c r="L19" i="14"/>
  <c r="N19" i="14" s="1"/>
  <c r="S19" i="14" s="1"/>
  <c r="L11" i="14"/>
  <c r="N11" i="14" s="1"/>
  <c r="M16" i="9"/>
  <c r="M17" i="9"/>
  <c r="M18" i="9"/>
  <c r="M19" i="9"/>
  <c r="M20" i="9"/>
  <c r="M21" i="9"/>
  <c r="M22" i="9"/>
  <c r="M23" i="9"/>
  <c r="M24" i="9"/>
  <c r="M15" i="9"/>
  <c r="M62" i="7"/>
  <c r="M63" i="7"/>
  <c r="M64" i="7"/>
  <c r="M65" i="7"/>
  <c r="M66" i="7"/>
  <c r="M67" i="7"/>
  <c r="M56" i="7"/>
  <c r="M55" i="7"/>
  <c r="M52" i="7"/>
  <c r="M51" i="7"/>
  <c r="E50" i="7"/>
  <c r="M49" i="7"/>
  <c r="M43" i="7"/>
  <c r="M44" i="7"/>
  <c r="M45" i="7"/>
  <c r="M46" i="7"/>
  <c r="M47" i="7"/>
  <c r="M48" i="7"/>
  <c r="M42" i="7"/>
  <c r="M41" i="7"/>
  <c r="M40" i="7"/>
  <c r="J54" i="7"/>
  <c r="M54" i="7" s="1"/>
  <c r="J53" i="7"/>
  <c r="M53" i="7" s="1"/>
  <c r="E39" i="7"/>
  <c r="M39" i="7" s="1"/>
  <c r="D33" i="7"/>
  <c r="H33" i="7" s="1"/>
  <c r="L33" i="7"/>
  <c r="L31" i="7"/>
  <c r="L30" i="7"/>
  <c r="L28" i="7"/>
  <c r="L27" i="7"/>
  <c r="L26" i="7"/>
  <c r="F31" i="7"/>
  <c r="F30" i="7"/>
  <c r="F28" i="7"/>
  <c r="F27" i="7"/>
  <c r="F26" i="7"/>
  <c r="D26" i="7"/>
  <c r="D31" i="7"/>
  <c r="D30" i="7"/>
  <c r="D28" i="7"/>
  <c r="D27" i="7"/>
  <c r="K14" i="7"/>
  <c r="M14" i="7" s="1"/>
  <c r="K12" i="7"/>
  <c r="K11" i="7"/>
  <c r="K10" i="7"/>
  <c r="G12" i="7"/>
  <c r="G11" i="7"/>
  <c r="D13" i="7"/>
  <c r="M13" i="7" s="1"/>
  <c r="D12" i="7"/>
  <c r="D11" i="7"/>
  <c r="D10" i="7"/>
  <c r="H26" i="7" l="1"/>
  <c r="H30" i="7"/>
  <c r="M30" i="7" s="1"/>
  <c r="M12" i="7"/>
  <c r="N32" i="14"/>
  <c r="S32" i="14" s="1"/>
  <c r="S31" i="14"/>
  <c r="N28" i="14"/>
  <c r="S28" i="14" s="1"/>
  <c r="E51" i="14"/>
  <c r="N27" i="14"/>
  <c r="S27" i="14" s="1"/>
  <c r="S24" i="14"/>
  <c r="N23" i="14"/>
  <c r="S23" i="14" s="1"/>
  <c r="M33" i="7"/>
  <c r="M26" i="7"/>
  <c r="S11" i="14"/>
  <c r="S33" i="14"/>
  <c r="S29" i="14"/>
  <c r="S25" i="14"/>
  <c r="E49" i="14"/>
  <c r="H27" i="7"/>
  <c r="M27" i="7" s="1"/>
  <c r="N18" i="14"/>
  <c r="J50" i="14" s="1"/>
  <c r="N34" i="14"/>
  <c r="S34" i="14" s="1"/>
  <c r="N30" i="14"/>
  <c r="N26" i="14"/>
  <c r="S26" i="14" s="1"/>
  <c r="E50" i="14"/>
  <c r="H28" i="7"/>
  <c r="M28" i="7" s="1"/>
  <c r="N14" i="14"/>
  <c r="S14" i="14" s="1"/>
  <c r="M25" i="9"/>
  <c r="N17" i="14"/>
  <c r="S17" i="14" s="1"/>
  <c r="N13" i="14"/>
  <c r="S13" i="14" s="1"/>
  <c r="H31" i="7"/>
  <c r="M31" i="7" s="1"/>
  <c r="M68" i="7"/>
  <c r="M10" i="7"/>
  <c r="M11" i="7"/>
  <c r="H54" i="7"/>
  <c r="F29" i="3"/>
  <c r="F23" i="3"/>
  <c r="S50" i="14" l="1"/>
  <c r="L14" i="11"/>
  <c r="M18" i="7"/>
  <c r="J29" i="11" s="1"/>
  <c r="J51" i="14"/>
  <c r="S51" i="14" s="1"/>
  <c r="J49" i="14"/>
  <c r="S49" i="14" s="1"/>
  <c r="M34" i="7"/>
  <c r="M69" i="7" s="1"/>
  <c r="M34" i="9" s="1"/>
  <c r="S18" i="14"/>
  <c r="S21" i="14" s="1"/>
  <c r="S30" i="14"/>
  <c r="S35" i="14" s="1"/>
  <c r="C23" i="11"/>
  <c r="J34" i="11" l="1"/>
  <c r="L10" i="11"/>
  <c r="L29" i="11"/>
  <c r="H29" i="11"/>
  <c r="H34" i="11" s="1"/>
  <c r="F34" i="11"/>
  <c r="S53" i="14"/>
  <c r="L21" i="11" s="1"/>
  <c r="M8" i="9"/>
  <c r="L12" i="11" s="1"/>
  <c r="L11" i="11"/>
  <c r="L31" i="11" s="1"/>
  <c r="M35" i="9"/>
  <c r="L16" i="11" s="1"/>
  <c r="S36" i="14"/>
  <c r="L20" i="11" s="1"/>
  <c r="C54" i="14"/>
  <c r="L32" i="11" l="1"/>
  <c r="L36" i="11"/>
  <c r="L34" i="11"/>
  <c r="L40" i="11"/>
  <c r="L30" i="11"/>
  <c r="F41" i="11"/>
  <c r="L41" i="11"/>
  <c r="H32" i="11"/>
  <c r="F30" i="11"/>
  <c r="H30" i="11"/>
  <c r="J30" i="11"/>
  <c r="H41" i="11"/>
  <c r="J41" i="11"/>
  <c r="F32" i="11"/>
  <c r="L15" i="11"/>
  <c r="L35" i="11" s="1"/>
  <c r="J31" i="11"/>
  <c r="F31" i="11"/>
  <c r="H31" i="11"/>
  <c r="J32" i="11"/>
  <c r="J40" i="11"/>
  <c r="F40" i="11"/>
  <c r="H40" i="11"/>
  <c r="J36" i="11"/>
  <c r="H36" i="11"/>
  <c r="F36" i="11"/>
  <c r="M36" i="9"/>
  <c r="L17" i="11" s="1"/>
  <c r="L37" i="11" s="1"/>
  <c r="B45" i="14"/>
  <c r="H35" i="11" l="1"/>
  <c r="F35" i="11"/>
  <c r="J35" i="11"/>
  <c r="H37" i="11"/>
  <c r="J37" i="11"/>
  <c r="F37" i="11"/>
  <c r="L22" i="11"/>
  <c r="L42" i="11" s="1"/>
  <c r="L19" i="11"/>
  <c r="L39" i="11" s="1"/>
  <c r="B6" i="14"/>
  <c r="B25" i="11"/>
  <c r="B6" i="11"/>
  <c r="B30" i="9"/>
  <c r="B11" i="9"/>
  <c r="B6" i="9"/>
  <c r="B21" i="7"/>
  <c r="B6" i="7"/>
  <c r="B32" i="3"/>
  <c r="B58" i="3"/>
  <c r="B47" i="3"/>
  <c r="B8" i="3"/>
  <c r="J39" i="11" l="1"/>
  <c r="H39" i="11"/>
  <c r="H42" i="11"/>
  <c r="J42" i="11"/>
  <c r="F39" i="11"/>
  <c r="F42" i="11"/>
  <c r="L20" i="3"/>
  <c r="L19" i="3"/>
  <c r="L15" i="3"/>
  <c r="L13" i="3"/>
  <c r="F20" i="3"/>
  <c r="F18" i="3"/>
  <c r="F19" i="3"/>
  <c r="L11" i="3"/>
  <c r="L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Euper, Douglas</author>
  </authors>
  <commentList>
    <comment ref="G7" authorId="0" shapeId="0" xr:uid="{E35BF518-7F60-4CCA-B7E8-C76275948882}">
      <text>
        <r>
          <rPr>
            <sz val="9"/>
            <color indexed="81"/>
            <rFont val="Tahoma"/>
            <family val="2"/>
          </rPr>
          <t>Once a unit of measurement is selected, the values entered into the workbook must be consistent with the selected unit of measurement. If you change the unit of measurement, you will have to change all cells that require manual entry</t>
        </r>
      </text>
    </comment>
    <comment ref="E11" authorId="0" shapeId="0" xr:uid="{E6DF36AE-DCDD-4DF0-B0AC-6CD38E988EE2}">
      <text>
        <r>
          <rPr>
            <sz val="9"/>
            <color indexed="81"/>
            <rFont val="Tahoma"/>
            <family val="2"/>
          </rPr>
          <t xml:space="preserve">Realistic outdoor, small lot = 1.5 whereas commercial industry ideal = 2.3
</t>
        </r>
      </text>
    </comment>
    <comment ref="E12" authorId="0" shapeId="0" xr:uid="{26FECAD3-9EC6-43CC-91D9-49BF4AC025F4}">
      <text>
        <r>
          <rPr>
            <sz val="9"/>
            <color indexed="81"/>
            <rFont val="Tahoma"/>
            <family val="2"/>
          </rPr>
          <t>Realistic outdoor, small lot = 10 whereas commercial industry ideal = 13 with a max of 16</t>
        </r>
      </text>
    </comment>
    <comment ref="E15" authorId="0" shapeId="0" xr:uid="{9BE06AF7-C75F-4602-91C9-AF4C7FB2D163}">
      <text>
        <r>
          <rPr>
            <sz val="9"/>
            <color indexed="81"/>
            <rFont val="Tahoma"/>
            <family val="2"/>
          </rPr>
          <t xml:space="preserve">BEFORE inputting values for E15, please input values for E27 (# Weanlings purchased for growers) and K25 (# Grower/finisher mortalities)
</t>
        </r>
      </text>
    </comment>
    <comment ref="E16" authorId="0" shapeId="0" xr:uid="{85DA2D8E-8A30-4B08-AB83-B74E424B9D41}">
      <text>
        <r>
          <rPr>
            <sz val="9"/>
            <color indexed="81"/>
            <rFont val="Tahoma"/>
            <family val="2"/>
          </rPr>
          <t>E16 reflects the # mkt hogs sold as meat. Total of (E14+E15+E16) should equal Total of (E13+E27-K25)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Euper, Douglas</author>
  </authors>
  <commentList>
    <comment ref="B14" authorId="0" shapeId="0" xr:uid="{A91D4240-F641-4E55-BA58-3617E05C683E}">
      <text>
        <r>
          <rPr>
            <sz val="9"/>
            <color indexed="81"/>
            <rFont val="Tahoma"/>
            <family val="2"/>
          </rPr>
          <t xml:space="preserve">Total of (E14 + E15 + E16 + I17) for this 'Income + Direct Exp.' tab MUST EQUAL the value in E16 from the 'Primary Inputs' tab (# Market hogs sold as carcass sales)
</t>
        </r>
      </text>
    </comment>
    <comment ref="D14" authorId="0" shapeId="0" xr:uid="{51CF9BFA-CCD9-463D-A915-261BCC4D7575}">
      <text>
        <r>
          <rPr>
            <sz val="9"/>
            <color indexed="81"/>
            <rFont val="Tahoma"/>
            <family val="2"/>
          </rPr>
          <t xml:space="preserve"># Whole carcasses
1 Whole carcass = 1 Mkt hog equivalent
</t>
        </r>
      </text>
    </comment>
    <comment ref="E14" authorId="0" shapeId="0" xr:uid="{BE2E02C7-7E0C-4101-8133-AC80CAF0FD1A}">
      <text>
        <r>
          <rPr>
            <sz val="9"/>
            <color indexed="81"/>
            <rFont val="Tahoma"/>
            <family val="2"/>
          </rPr>
          <t># Mkt hog equivalents</t>
        </r>
      </text>
    </comment>
    <comment ref="G14" authorId="0" shapeId="0" xr:uid="{A5757B25-E1F8-475A-B4DB-33B9CAB4C787}">
      <text>
        <r>
          <rPr>
            <sz val="9"/>
            <color indexed="81"/>
            <rFont val="Tahoma"/>
            <family val="2"/>
          </rPr>
          <t xml:space="preserve">Avg weight per mkt hog equivalent
</t>
        </r>
      </text>
    </comment>
    <comment ref="B15" authorId="0" shapeId="0" xr:uid="{03B100D8-7B60-4160-A486-BA1F89676BA9}">
      <text>
        <r>
          <rPr>
            <sz val="9"/>
            <color indexed="81"/>
            <rFont val="Tahoma"/>
            <family val="2"/>
          </rPr>
          <t xml:space="preserve">Total of (E14 + E15 + E16 + I17) for this 'Income + Direct Exp.' tab MUST EQUAL the value in E16 from the 'Primary Inputs' tab (# Market hogs sold as carcass sales)
</t>
        </r>
      </text>
    </comment>
    <comment ref="D15" authorId="0" shapeId="0" xr:uid="{C0E3689B-3539-4838-A702-77A7F3C65726}">
      <text>
        <r>
          <rPr>
            <sz val="9"/>
            <color indexed="81"/>
            <rFont val="Tahoma"/>
            <family val="2"/>
          </rPr>
          <t xml:space="preserve"># Half Carcasses
2 Half carcasses = 1 Mkt hog equivalent
</t>
        </r>
      </text>
    </comment>
    <comment ref="E15" authorId="0" shapeId="0" xr:uid="{44867CEC-8FF3-45EB-A7CF-06F7660E8A46}">
      <text>
        <r>
          <rPr>
            <sz val="9"/>
            <color indexed="81"/>
            <rFont val="Tahoma"/>
            <family val="2"/>
          </rPr>
          <t xml:space="preserve"># Mkt hog equivalents
</t>
        </r>
      </text>
    </comment>
    <comment ref="G15" authorId="0" shapeId="0" xr:uid="{00A89E5C-21D8-4F66-B97C-9100008C06A3}">
      <text>
        <r>
          <rPr>
            <sz val="9"/>
            <color indexed="81"/>
            <rFont val="Tahoma"/>
            <family val="2"/>
          </rPr>
          <t xml:space="preserve">Avg weight per mkt hog equivalent
</t>
        </r>
      </text>
    </comment>
    <comment ref="B16" authorId="0" shapeId="0" xr:uid="{5DC7D10B-FD6C-4D6E-AA85-2FCC3D957821}">
      <text>
        <r>
          <rPr>
            <sz val="9"/>
            <color indexed="81"/>
            <rFont val="Tahoma"/>
            <family val="2"/>
          </rPr>
          <t>Total of (E14 + E15 + E16 + I17) for this 'Income + Direct Exp.' tab MUST EQUAL the value in E16 from the 'Primary Inputs' tab (# Market hogs sold as carcass sales)</t>
        </r>
      </text>
    </comment>
    <comment ref="D16" authorId="0" shapeId="0" xr:uid="{84DF203F-1BDA-44F9-B09E-31F13424038D}">
      <text>
        <r>
          <rPr>
            <sz val="9"/>
            <color indexed="81"/>
            <rFont val="Tahoma"/>
            <family val="2"/>
          </rPr>
          <t># Quarter Carcasses
4 Quarter carcasses = 1 Mkt hog equivalent</t>
        </r>
      </text>
    </comment>
    <comment ref="E16" authorId="0" shapeId="0" xr:uid="{90FB17F7-71CD-4666-B498-795FFE33E152}">
      <text>
        <r>
          <rPr>
            <sz val="9"/>
            <color indexed="81"/>
            <rFont val="Tahoma"/>
            <family val="2"/>
          </rPr>
          <t xml:space="preserve"># Mkt hog equivalents
</t>
        </r>
      </text>
    </comment>
    <comment ref="G16" authorId="0" shapeId="0" xr:uid="{6E587749-3B81-466F-8402-437FD17207D4}">
      <text>
        <r>
          <rPr>
            <sz val="9"/>
            <color indexed="81"/>
            <rFont val="Tahoma"/>
            <family val="2"/>
          </rPr>
          <t xml:space="preserve">Avg weight per mkt hog equivalent
</t>
        </r>
      </text>
    </comment>
    <comment ref="B17" authorId="0" shapeId="0" xr:uid="{888281A5-0AA1-48A3-BDEE-AAA9A073904B}">
      <text>
        <r>
          <rPr>
            <sz val="9"/>
            <color indexed="81"/>
            <rFont val="Tahoma"/>
            <family val="2"/>
          </rPr>
          <t xml:space="preserve">Total of (E14 + E15 + E16 + I17) for this 'Income + Direct Exp.' tab MUST EQUAL the value in E16 from the 'Primary Inputs' tab (# Market hogs sold as carcass sales)
</t>
        </r>
      </text>
    </comment>
    <comment ref="G17" authorId="0" shapeId="0" xr:uid="{01941568-65CA-441C-910E-91E99AA48BB7}">
      <text>
        <r>
          <rPr>
            <sz val="9"/>
            <color indexed="81"/>
            <rFont val="Tahoma"/>
            <family val="2"/>
          </rPr>
          <t xml:space="preserve">Total weight of annual carcass meat cut sales
</t>
        </r>
      </text>
    </comment>
    <comment ref="I17" authorId="0" shapeId="0" xr:uid="{274C8427-2AE8-4BA6-A621-37D68C20A759}">
      <text>
        <r>
          <rPr>
            <sz val="9"/>
            <color indexed="81"/>
            <rFont val="Tahoma"/>
            <family val="2"/>
          </rPr>
          <t xml:space="preserve"># Mkt hog equivalents
Formula: [(Total weight carcass meat cut sales/0.75)/Weight of a whole carcass from G14]
</t>
        </r>
      </text>
    </comment>
  </commentList>
</comments>
</file>

<file path=xl/sharedStrings.xml><?xml version="1.0" encoding="utf-8"?>
<sst xmlns="http://schemas.openxmlformats.org/spreadsheetml/2006/main" count="388" uniqueCount="252">
  <si>
    <t>sows</t>
  </si>
  <si>
    <t>/litter</t>
  </si>
  <si>
    <t>days</t>
  </si>
  <si>
    <t>/year</t>
  </si>
  <si>
    <t>Units of Measurement</t>
  </si>
  <si>
    <t>Units of Measurement:</t>
  </si>
  <si>
    <t>Imperial</t>
  </si>
  <si>
    <t>Metric</t>
  </si>
  <si>
    <t>Pound (lb)</t>
  </si>
  <si>
    <t>Kilogram (kg)</t>
  </si>
  <si>
    <t>Slaughter charge</t>
  </si>
  <si>
    <t>Cut &amp; wrap charge</t>
  </si>
  <si>
    <t>Interest rate on operating expenses</t>
  </si>
  <si>
    <t>Market hog weight</t>
  </si>
  <si>
    <t>Market hog price</t>
  </si>
  <si>
    <t>$</t>
  </si>
  <si>
    <t>/hog</t>
  </si>
  <si>
    <t>(1)</t>
  </si>
  <si>
    <t xml:space="preserve">                                                                 (1)</t>
  </si>
  <si>
    <t xml:space="preserve">Contact a swine nutritionist for precise ration formulations. Rations and daily feeding levels can vary widely depending on </t>
  </si>
  <si>
    <t>breed, feed ingredients, herd health, and the environment. The above figures are only for preliminary budgeting purposes.</t>
  </si>
  <si>
    <t>#</t>
  </si>
  <si>
    <t>INCOME ITEM</t>
  </si>
  <si>
    <t>SALES</t>
  </si>
  <si>
    <t>UNITS</t>
  </si>
  <si>
    <t>Weanlings</t>
  </si>
  <si>
    <t>Market Hogs</t>
  </si>
  <si>
    <t>Cull Sows</t>
  </si>
  <si>
    <t>DIRECT EXPENSES</t>
  </si>
  <si>
    <t>INCOME 
$/YR</t>
  </si>
  <si>
    <t>Feed - Pigs</t>
  </si>
  <si>
    <t>Nursey/Starter</t>
  </si>
  <si>
    <t>Grower</t>
  </si>
  <si>
    <t>Finisher</t>
  </si>
  <si>
    <t>Feed - Sows</t>
  </si>
  <si>
    <t>Gestation</t>
  </si>
  <si>
    <t>Lactation</t>
  </si>
  <si>
    <t>Feed - Boars</t>
  </si>
  <si>
    <t>Breeding Boars</t>
  </si>
  <si>
    <t>OTHER DIRECT EXPENSES</t>
  </si>
  <si>
    <t>QUANTITY</t>
  </si>
  <si>
    <t>DAYS FED
 (#)</t>
  </si>
  <si>
    <t>EXPENSES
$/YR</t>
  </si>
  <si>
    <t>Replacement Gilts</t>
  </si>
  <si>
    <t>Replacement Boars</t>
  </si>
  <si>
    <t>Traceability (ear tags, applicator)</t>
  </si>
  <si>
    <t>Trucking (animals, feed, supplies)</t>
  </si>
  <si>
    <t>Sanitation (sanitizers, scrubbers)</t>
  </si>
  <si>
    <t>Pasture Management</t>
  </si>
  <si>
    <t>Fence Repairs/Maintenance</t>
  </si>
  <si>
    <t>Slaughter Charges</t>
  </si>
  <si>
    <t>Cut &amp; Wrap Charges</t>
  </si>
  <si>
    <t>Marketing</t>
  </si>
  <si>
    <t>Deadstock Disposal</t>
  </si>
  <si>
    <t>Other</t>
  </si>
  <si>
    <t>Mach &amp; Equip Repairs/Main.</t>
  </si>
  <si>
    <t>Truck &amp; Tractor Repairs/Main.</t>
  </si>
  <si>
    <t>Fuel, Oil &amp; Lube</t>
  </si>
  <si>
    <t>Misc. (fees)</t>
  </si>
  <si>
    <t>Utilities (heating, electricity)</t>
  </si>
  <si>
    <t>C. Total Other Direct Expenses</t>
  </si>
  <si>
    <t>B. Total Feed Expenses</t>
  </si>
  <si>
    <t>EXPENSE 
$/UNIT</t>
  </si>
  <si>
    <t>TOTAL ANNUAL FARM 
DIRECT EXPENSES ($)</t>
  </si>
  <si>
    <t>% ALLOCATION OF DIRECT 
EXPENSES TO SWINE ENTERPRISE</t>
  </si>
  <si>
    <t>/yr</t>
  </si>
  <si>
    <t>/mo</t>
  </si>
  <si>
    <t>weaner</t>
  </si>
  <si>
    <t>gilt</t>
  </si>
  <si>
    <t>boar</t>
  </si>
  <si>
    <t>market hog</t>
  </si>
  <si>
    <t>hr</t>
  </si>
  <si>
    <t>head</t>
  </si>
  <si>
    <t>whole</t>
  </si>
  <si>
    <t>half</t>
  </si>
  <si>
    <t>quarter</t>
  </si>
  <si>
    <t>PRICE PER</t>
  </si>
  <si>
    <t>INDIRECT EXPENSES</t>
  </si>
  <si>
    <t>% ALLOCATION OF INDIRECT 
EXPENSES TO SWINE ENTERPRISE</t>
  </si>
  <si>
    <t>Property Taxes</t>
  </si>
  <si>
    <t>Water Fees &amp; Licenses</t>
  </si>
  <si>
    <t>Building Repairs/Main.</t>
  </si>
  <si>
    <t>Insurance Premiums</t>
  </si>
  <si>
    <t>Legal &amp; Accounting Fees</t>
  </si>
  <si>
    <t>Office &amp; Telephone</t>
  </si>
  <si>
    <t>Shop Supplies &amp; Small Tools</t>
  </si>
  <si>
    <t>Interest on Term Loans</t>
  </si>
  <si>
    <t>TOTAL OPERATING EXPENSES</t>
  </si>
  <si>
    <t>G. SUBTOTAL OPERATING EXPENSES (D + F)</t>
  </si>
  <si>
    <t>I. TOTAL OPERATING EXPENSES (G + H)</t>
  </si>
  <si>
    <t>EXPENSES 
$/YR</t>
  </si>
  <si>
    <t>CAPITAL (DEPRECIATION) EXPENSES</t>
  </si>
  <si>
    <t>FARM CAPITAL 
VALUE OF ITEMS ($)</t>
  </si>
  <si>
    <t>SALVAGE 
VALUE ($)</t>
  </si>
  <si>
    <t>(3)</t>
  </si>
  <si>
    <t>USEFUL
LIFE (YR)</t>
  </si>
  <si>
    <t>(2)</t>
  </si>
  <si>
    <t>Buildings &amp; Manure Storage</t>
  </si>
  <si>
    <t>Pasture Shelters</t>
  </si>
  <si>
    <t>Fencing</t>
  </si>
  <si>
    <t>Manure Storage</t>
  </si>
  <si>
    <t>J. Total Buildings &amp; Manure Storage</t>
  </si>
  <si>
    <t>Equipment &amp; Machinery</t>
  </si>
  <si>
    <t>Feed Handling</t>
  </si>
  <si>
    <t>Feeders</t>
  </si>
  <si>
    <t>Heated Waterers</t>
  </si>
  <si>
    <t>Gates &amp; Partitions</t>
  </si>
  <si>
    <t>Animal Handling/Loading</t>
  </si>
  <si>
    <t>Weigh Scales</t>
  </si>
  <si>
    <t>Truck</t>
  </si>
  <si>
    <t>Stock Trailer</t>
  </si>
  <si>
    <t>Tractor</t>
  </si>
  <si>
    <t>Manure Spreader</t>
  </si>
  <si>
    <t>K. Total Equipment &amp; Machinery</t>
  </si>
  <si>
    <t>L. TOTAL CAPITAL (DEPRECIATION) EXPENSES (J + K)</t>
  </si>
  <si>
    <t>ALLOCATION TO 
SWINE ENTERPRISE ($)</t>
  </si>
  <si>
    <t>TOTAL
$/YR</t>
  </si>
  <si>
    <t>PARAMETER</t>
  </si>
  <si>
    <t>PER WEANER
($/weaner)</t>
  </si>
  <si>
    <t>(4)</t>
  </si>
  <si>
    <t>PER MARKET HOG
($/market hog)</t>
  </si>
  <si>
    <t>Weanling sales price</t>
  </si>
  <si>
    <t>Days of age at market hog weight</t>
  </si>
  <si>
    <t>Cull sow weight</t>
  </si>
  <si>
    <t>Cull sow price</t>
  </si>
  <si>
    <t>Market value of breeding sow</t>
  </si>
  <si>
    <t>Market value of breeding boar</t>
  </si>
  <si>
    <t>Investment rate on capital and livestock</t>
  </si>
  <si>
    <t>/head</t>
  </si>
  <si>
    <t>/sow</t>
  </si>
  <si>
    <t>/boar</t>
  </si>
  <si>
    <t>Weaners - Days on nursery/starter feed</t>
  </si>
  <si>
    <t xml:space="preserve"> </t>
  </si>
  <si>
    <t>Growers - Days on grower feed</t>
  </si>
  <si>
    <t>Finishers - Days on finisher feed</t>
  </si>
  <si>
    <t>Gestating - Days on gestation feed</t>
  </si>
  <si>
    <t>Lactating - Days on lactation feed</t>
  </si>
  <si>
    <t>boars</t>
  </si>
  <si>
    <t xml:space="preserve">        Interest on Operating Expenses = [(Subtotal Operating Expenses/12)/2] x Interest Rate on Operating</t>
  </si>
  <si>
    <t>2. Depreciation Expenses: to be applied on buildings, manure storage, equipment and machinery.</t>
  </si>
  <si>
    <t xml:space="preserve">     Depreciation Expenses = (Original Cost - Salvage Value)/Useful Life</t>
  </si>
  <si>
    <t xml:space="preserve">     Investment Expenses (Capital) = [(Original Cost + Salvage Value)/2] x Investment Rate</t>
  </si>
  <si>
    <t>4. Investment Expenses: to be applied on livestock.</t>
  </si>
  <si>
    <t xml:space="preserve">     Investment Expenses (Livestock) = {(Total Value of Sows + Boars) + [(Total Value of Market Hogs Sold per Year) x (Days of Age at Market/365)]} x Investment Rate</t>
  </si>
  <si>
    <t>Buildings</t>
  </si>
  <si>
    <t>Carcass - Whole</t>
  </si>
  <si>
    <t>Carcass - Half</t>
  </si>
  <si>
    <t>Carcass - Quarter</t>
  </si>
  <si>
    <t>Carcass - Cuts</t>
  </si>
  <si>
    <t>(total weight of carcass cuts)</t>
  </si>
  <si>
    <t>Herd Health (vet, med) - sows</t>
  </si>
  <si>
    <t>Herd Health (vet, med) - mkt hogs</t>
  </si>
  <si>
    <t>Labour Hours (operating labour)</t>
  </si>
  <si>
    <t>3. Investment Expenses: to be on buildings, manure storage, equipment and machinery.</t>
  </si>
  <si>
    <t>1. Interest on Operating Expenses: charged on subtotal operating expenses.</t>
  </si>
  <si>
    <t>TOTAL ANNUAL FARM 
INDIRECT EXPENSES ($)</t>
  </si>
  <si>
    <t>% ALLOCATION TO 
SWINE ENTERPRISE</t>
  </si>
  <si>
    <t>DEPRECIATION 
EXPENSES $/YR</t>
  </si>
  <si>
    <t>CAPITAL (INVESTMENT) EXPENSES</t>
  </si>
  <si>
    <t>ALLOCATION TO SWINE ENTERPRISE ($)</t>
  </si>
  <si>
    <t>SALVAGE VALUE ($)</t>
  </si>
  <si>
    <t>INVESTMENT 
EXPENSES $/YR</t>
  </si>
  <si>
    <t>Livestock</t>
  </si>
  <si>
    <t>Primary Inputs, Formulas and Guidelines</t>
  </si>
  <si>
    <t>Income and Direct Expenses</t>
  </si>
  <si>
    <t>Contribution Margin, Indirect Expenses and Operating Expenses</t>
  </si>
  <si>
    <t>Capital (Depreciation and Investment) Expenses</t>
  </si>
  <si>
    <t>Weanlings Purchased for Growers</t>
  </si>
  <si>
    <t>INVESTMENT RATE (YR)</t>
  </si>
  <si>
    <t>Net Farm Income, Per Unit Analysis of Income and Cost of Production (COP)</t>
  </si>
  <si>
    <t># Breeding sows</t>
  </si>
  <si>
    <t># Litters per sow per year</t>
  </si>
  <si>
    <t># Piglets weaned per litter</t>
  </si>
  <si>
    <t># Total weanlings per year</t>
  </si>
  <si>
    <t xml:space="preserve">     # Weanlings sold</t>
  </si>
  <si>
    <t xml:space="preserve">     # Market hogs sold</t>
  </si>
  <si>
    <t># Cull sows sold</t>
  </si>
  <si>
    <t># Weanlings purchased for growers</t>
  </si>
  <si>
    <t># Breeding boars</t>
  </si>
  <si>
    <t># Preweaned piglet mortalities</t>
  </si>
  <si>
    <t># Grower/finisher mortalities</t>
  </si>
  <si>
    <t># Breeding sow mortalities</t>
  </si>
  <si>
    <t># Breeding boar mortalities</t>
  </si>
  <si>
    <t>Mortalities</t>
  </si>
  <si>
    <t>SUMMARY CALCULATION OF NET FARM INCOME</t>
  </si>
  <si>
    <t>Investment Rate (%) that was recorded in Table in Section I.</t>
  </si>
  <si>
    <t>Refer to Formula Table under Section II for a description of methodoly in calculating 'Investment Expenses'.</t>
  </si>
  <si>
    <t>Livestock Value is based on figures recorded in Table in Section I for sows and boars, plus an adjusted value for market hogs sold/yr.</t>
  </si>
  <si>
    <t>Refer to Table in Section III for suggested values for 'Salvage Values' and 'Useful Life'.</t>
  </si>
  <si>
    <t>Refer to Formulas Table under Section II for a description of the methodology in calculating 'Interest on Operating Expenses'.</t>
  </si>
  <si>
    <t>Refer to Formula Table under Section II for a description of the methodology in calculating 'Depreciation Expenses'</t>
  </si>
  <si>
    <t>A.</t>
  </si>
  <si>
    <t>D.</t>
  </si>
  <si>
    <t>E.</t>
  </si>
  <si>
    <t>CONTRIBUTION MARGIN</t>
  </si>
  <si>
    <t xml:space="preserve">TOTAL INCOME </t>
  </si>
  <si>
    <t>TOTAL DIRECT EXPENSES</t>
  </si>
  <si>
    <t>F.</t>
  </si>
  <si>
    <t>TOTAL INDIRECT EXPENSES</t>
  </si>
  <si>
    <t>H.</t>
  </si>
  <si>
    <t>I.</t>
  </si>
  <si>
    <t>L.</t>
  </si>
  <si>
    <t>TOTAL CAPITAL (DEPRECIATION) EXPENSES</t>
  </si>
  <si>
    <t>M.</t>
  </si>
  <si>
    <t>TOTAL CAPITAL (INVESTMENT) EXPENSES</t>
  </si>
  <si>
    <t>TOTAL INCOME</t>
  </si>
  <si>
    <t>NET FARM INCOME</t>
  </si>
  <si>
    <t>A. TOTAL INCOME</t>
  </si>
  <si>
    <t>D. TOTAL DIRECT EXPENSES (B + C)</t>
  </si>
  <si>
    <t>E. CONTRIBUTION MARGIN (A - D)</t>
  </si>
  <si>
    <t>F. TOTAL INDIRECT EXPENSES</t>
  </si>
  <si>
    <t>H. Interest on Operating Expenses</t>
  </si>
  <si>
    <t>G.</t>
  </si>
  <si>
    <t>SUBTOTAL OPERATING EXPENSES</t>
  </si>
  <si>
    <t>Interest on Operating Expenses</t>
  </si>
  <si>
    <t>Net Returns Over Operating Expenses</t>
  </si>
  <si>
    <t>NET FARM INCOME [A - (I + L + M)]</t>
  </si>
  <si>
    <t>M. TOTAL CAPITAL (INVESTMENT) EXPENSES</t>
  </si>
  <si>
    <t>N.</t>
  </si>
  <si>
    <t>Farm Name:</t>
  </si>
  <si>
    <t>Budget Year:</t>
  </si>
  <si>
    <t>* Please select imperial or metric</t>
  </si>
  <si>
    <t xml:space="preserve">     # Market hogs sold (as carcass sales)</t>
  </si>
  <si>
    <t>PER SOW
($/sow)</t>
  </si>
  <si>
    <t>TOTAL HEAD (#/yr)</t>
  </si>
  <si>
    <t>Feed Storage</t>
  </si>
  <si>
    <t># Breeding boars sold (culls)</t>
  </si>
  <si>
    <t>Breeding Boars (culls)</t>
  </si>
  <si>
    <t xml:space="preserve">                - Nursery/starter feed fed/hd/day</t>
  </si>
  <si>
    <t xml:space="preserve">               - Grower feed fed/hd/day</t>
  </si>
  <si>
    <t xml:space="preserve">                - Finisher feed fed/hd/day</t>
  </si>
  <si>
    <t xml:space="preserve">                 - Gestation feed fed/hd/day</t>
  </si>
  <si>
    <t xml:space="preserve">                - Lactation feed fed/hd/day</t>
  </si>
  <si>
    <t>Boars - feed fed/hd/day</t>
  </si>
  <si>
    <t>Breeding boar sales price (culls)</t>
  </si>
  <si>
    <t>% Allocation of Direct Expenses to swine enterprise is based on the estimate of total farm generated revenue that is derived from the swine operation (e.g., if annual farm income = $80,000 and swine contributed $20,000, then % allocation = 25%).</t>
  </si>
  <si>
    <t>% Allocation of Indirect Expenses to swine enterprise is based on the estimate of total farm generated revenue that is derived from the swine operation (e.g., if annual farm income = $80,000 and swine contributed $20,000, then % allocation = 25%).</t>
  </si>
  <si>
    <t>Gestation Bldgs/Pens</t>
  </si>
  <si>
    <t>Farrowing Bldgs/Pens</t>
  </si>
  <si>
    <t>Nursery Bldgs/Pens</t>
  </si>
  <si>
    <t>Grower/Finishing Bldgs/Pens</t>
  </si>
  <si>
    <t>% Allocation of Total Income</t>
  </si>
  <si>
    <r>
      <t xml:space="preserve">For farms </t>
    </r>
    <r>
      <rPr>
        <u/>
        <sz val="11"/>
        <color theme="1"/>
        <rFont val="Calibri"/>
        <family val="2"/>
        <scheme val="minor"/>
      </rPr>
      <t>SELLING A COMBINATION</t>
    </r>
    <r>
      <rPr>
        <sz val="11"/>
        <color theme="1"/>
        <rFont val="Calibri"/>
        <family val="2"/>
        <scheme val="minor"/>
      </rPr>
      <t xml:space="preserve"> of weaners, market hogs and/or meat cuts, please input the</t>
    </r>
    <r>
      <rPr>
        <u/>
        <sz val="11"/>
        <color theme="1"/>
        <rFont val="Calibri"/>
        <family val="2"/>
        <scheme val="minor"/>
      </rPr>
      <t xml:space="preserve"> % Allocation of Total Income</t>
    </r>
    <r>
      <rPr>
        <sz val="11"/>
        <color theme="1"/>
        <rFont val="Calibri"/>
        <family val="2"/>
        <scheme val="minor"/>
      </rPr>
      <t xml:space="preserve"> attributed to each category.</t>
    </r>
  </si>
  <si>
    <t>100% of weaner pigs must be sourced from sows managed on-farm for an accurate calculation of $/sow.</t>
  </si>
  <si>
    <t>% Allocation of Capital Values to swine enterprise is based on the estimate of total farm generated revenue that is derived from the swine operation (e.g., if annual farm income = $80,000 and swine contributed $20,000, then % allocation = 25%).</t>
  </si>
  <si>
    <t>The 'Capital Value' is the cost to replace the capital item. In most budgets, this would be the new cost for a building, equipment or machinery; however, price conscious buyers can get away with including lower than new cost (e.g., buy a good used tractor).</t>
  </si>
  <si>
    <t>Carcass price (whole, half, quarter)</t>
  </si>
  <si>
    <t>AVG WEIGHT</t>
  </si>
  <si>
    <t>FEED FED</t>
  </si>
  <si>
    <t>TOTAL FEED</t>
  </si>
  <si>
    <t>FEED EXPENSE</t>
  </si>
  <si>
    <t>Example: If Total Income of $100,000/year with weaner sales ($20,000), market hog sales ($70,000), and meat cut sales ($10,000), then input 20%, 70% and 10% under the PER WEANER, PER MARKET HOG, and PER LB OR KG MEAT columns respectively on the line designated as % Allocation of Total Income. Once these %'s are inputted, the program will automatically take the 'Enterprise Budget Worksheet' totals from Section XII and multiply each by the % figure for each revenue column (e.g., weaners, market hogs, meat cuts), then it will divide by the # weaners sold or # market hogs sold (Section I) or by the # lb or kg of meat cuts sold (Section V) to generate PER UNIT values.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</si>
</sst>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sz val="14"/>
      <color theme="0"/>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2"/>
      <color theme="1"/>
      <name val="Calibri"/>
      <family val="2"/>
      <scheme val="minor"/>
    </font>
    <font>
      <b/>
      <vertAlign val="superscript"/>
      <sz val="11"/>
      <color theme="1"/>
      <name val="Calibri"/>
      <family val="2"/>
      <scheme val="minor"/>
    </font>
    <font>
      <vertAlign val="superscript"/>
      <sz val="11"/>
      <color theme="1"/>
      <name val="Calibri"/>
      <family val="2"/>
      <scheme val="minor"/>
    </font>
    <font>
      <sz val="12"/>
      <color theme="1"/>
      <name val="Calibri"/>
      <family val="2"/>
      <scheme val="minor"/>
    </font>
    <font>
      <u/>
      <sz val="11"/>
      <color theme="1"/>
      <name val="Calibri"/>
      <family val="2"/>
      <scheme val="minor"/>
    </font>
    <font>
      <i/>
      <sz val="11"/>
      <color theme="1"/>
      <name val="Calibri"/>
      <family val="2"/>
      <scheme val="minor"/>
    </font>
    <font>
      <sz val="11"/>
      <color theme="1"/>
      <name val="Calibri"/>
      <family val="2"/>
      <scheme val="minor"/>
    </font>
    <font>
      <sz val="9"/>
      <color indexed="81"/>
      <name val="Tahoma"/>
      <family val="2"/>
    </font>
    <font>
      <u/>
      <sz val="11"/>
      <color theme="10"/>
      <name val="Calibri"/>
      <family val="2"/>
      <scheme val="minor"/>
    </font>
  </fonts>
  <fills count="10">
    <fill>
      <patternFill patternType="none"/>
    </fill>
    <fill>
      <patternFill patternType="gray125"/>
    </fill>
    <fill>
      <patternFill patternType="solid">
        <fgColor rgb="FF339933"/>
        <bgColor indexed="64"/>
      </patternFill>
    </fill>
    <fill>
      <patternFill patternType="solid">
        <fgColor rgb="FFF6F6AA"/>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rgb="FFCCFFFF"/>
        <bgColor indexed="64"/>
      </patternFill>
    </fill>
    <fill>
      <patternFill patternType="solid">
        <fgColor rgb="FFF9F3B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2" tint="-0.249977111117893"/>
      </top>
      <bottom style="thin">
        <color theme="2" tint="-0.249977111117893"/>
      </bottom>
      <diagonal/>
    </border>
    <border>
      <left style="thin">
        <color indexed="64"/>
      </left>
      <right/>
      <top style="thin">
        <color theme="2" tint="-0.249977111117893"/>
      </top>
      <bottom/>
      <diagonal/>
    </border>
    <border>
      <left/>
      <right/>
      <top/>
      <bottom style="thin">
        <color theme="2" tint="-0.249977111117893"/>
      </bottom>
      <diagonal/>
    </border>
    <border>
      <left/>
      <right style="thin">
        <color indexed="64"/>
      </right>
      <top style="thin">
        <color theme="2" tint="-0.249977111117893"/>
      </top>
      <bottom/>
      <diagonal/>
    </border>
    <border>
      <left style="thin">
        <color indexed="64"/>
      </left>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right/>
      <top style="thin">
        <color theme="2"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2" tint="-0.249977111117893"/>
      </top>
      <bottom style="thin">
        <color theme="6"/>
      </bottom>
      <diagonal/>
    </border>
    <border>
      <left/>
      <right style="thin">
        <color indexed="64"/>
      </right>
      <top style="thin">
        <color theme="2" tint="-0.249977111117893"/>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style="thin">
        <color indexed="64"/>
      </left>
      <right/>
      <top/>
      <bottom style="thin">
        <color theme="6"/>
      </bottom>
      <diagonal/>
    </border>
    <border>
      <left/>
      <right/>
      <top style="thin">
        <color theme="2" tint="-0.249977111117893"/>
      </top>
      <bottom style="thin">
        <color theme="0"/>
      </bottom>
      <diagonal/>
    </border>
    <border>
      <left/>
      <right style="thin">
        <color indexed="64"/>
      </right>
      <top style="thin">
        <color theme="0"/>
      </top>
      <bottom style="thin">
        <color theme="2" tint="-0.249977111117893"/>
      </bottom>
      <diagonal/>
    </border>
    <border>
      <left/>
      <right/>
      <top style="thin">
        <color theme="0"/>
      </top>
      <bottom style="thin">
        <color theme="2" tint="-0.249977111117893"/>
      </bottom>
      <diagonal/>
    </border>
    <border>
      <left style="thin">
        <color indexed="64"/>
      </left>
      <right/>
      <top style="thin">
        <color theme="0"/>
      </top>
      <bottom style="thin">
        <color theme="2" tint="-0.249977111117893"/>
      </bottom>
      <diagonal/>
    </border>
    <border>
      <left/>
      <right style="thin">
        <color indexed="64"/>
      </right>
      <top style="thin">
        <color theme="2" tint="-0.249977111117893"/>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thin">
        <color theme="1"/>
      </left>
      <right/>
      <top/>
      <bottom style="thin">
        <color theme="1"/>
      </bottom>
      <diagonal/>
    </border>
    <border>
      <left style="thin">
        <color theme="1"/>
      </left>
      <right/>
      <top/>
      <bottom/>
      <diagonal/>
    </border>
    <border>
      <left/>
      <right style="thin">
        <color theme="1"/>
      </right>
      <top/>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style="thin">
        <color indexed="64"/>
      </top>
      <bottom style="thin">
        <color theme="2" tint="-0.249977111117893"/>
      </bottom>
      <diagonal/>
    </border>
    <border>
      <left/>
      <right/>
      <top style="thin">
        <color indexed="64"/>
      </top>
      <bottom style="thin">
        <color theme="2" tint="-0.249977111117893"/>
      </bottom>
      <diagonal/>
    </border>
    <border>
      <left style="thin">
        <color indexed="64"/>
      </left>
      <right/>
      <top style="thin">
        <color theme="2" tint="-0.249977111117893"/>
      </top>
      <bottom style="thin">
        <color theme="6"/>
      </bottom>
      <diagonal/>
    </border>
    <border>
      <left style="thin">
        <color indexed="64"/>
      </left>
      <right/>
      <top style="thin">
        <color theme="6"/>
      </top>
      <bottom style="thin">
        <color theme="6"/>
      </bottom>
      <diagonal/>
    </border>
    <border>
      <left style="thin">
        <color indexed="64"/>
      </left>
      <right/>
      <top/>
      <bottom style="thin">
        <color theme="2" tint="-0.249977111117893"/>
      </bottom>
      <diagonal/>
    </border>
    <border>
      <left/>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theme="6"/>
      </top>
      <bottom style="thin">
        <color indexed="64"/>
      </bottom>
      <diagonal/>
    </border>
    <border>
      <left/>
      <right style="thin">
        <color indexed="64"/>
      </right>
      <top style="thin">
        <color theme="1"/>
      </top>
      <bottom/>
      <diagonal/>
    </border>
    <border>
      <left/>
      <right style="thin">
        <color indexed="64"/>
      </right>
      <top/>
      <bottom style="thin">
        <color theme="1"/>
      </bottom>
      <diagonal/>
    </border>
  </borders>
  <cellStyleXfs count="3">
    <xf numFmtId="0" fontId="0" fillId="0" borderId="0"/>
    <xf numFmtId="9" fontId="12" fillId="0" borderId="0" applyFont="0" applyFill="0" applyBorder="0" applyAlignment="0" applyProtection="0"/>
    <xf numFmtId="0" fontId="14" fillId="0" borderId="0" applyNumberFormat="0" applyFill="0" applyBorder="0" applyAlignment="0" applyProtection="0"/>
  </cellStyleXfs>
  <cellXfs count="551">
    <xf numFmtId="0" fontId="0" fillId="0" borderId="0" xfId="0"/>
    <xf numFmtId="0" fontId="0" fillId="0" borderId="0" xfId="0" applyProtection="1"/>
    <xf numFmtId="0" fontId="1" fillId="0" borderId="11" xfId="0" applyFont="1" applyBorder="1" applyProtection="1"/>
    <xf numFmtId="0" fontId="0" fillId="0" borderId="11" xfId="0" applyBorder="1" applyProtection="1"/>
    <xf numFmtId="0" fontId="0" fillId="0" borderId="12" xfId="0" applyBorder="1" applyProtection="1"/>
    <xf numFmtId="0" fontId="0" fillId="0" borderId="3" xfId="0" applyBorder="1" applyProtection="1"/>
    <xf numFmtId="0" fontId="0" fillId="0" borderId="5" xfId="0" applyBorder="1" applyProtection="1"/>
    <xf numFmtId="0" fontId="0" fillId="0" borderId="0" xfId="0" applyBorder="1" applyProtection="1"/>
    <xf numFmtId="0" fontId="0" fillId="0" borderId="6" xfId="0" applyBorder="1" applyProtection="1"/>
    <xf numFmtId="0" fontId="4" fillId="0" borderId="0" xfId="0" applyFont="1" applyProtection="1"/>
    <xf numFmtId="0" fontId="0" fillId="0" borderId="0" xfId="0" quotePrefix="1" applyProtection="1"/>
    <xf numFmtId="0" fontId="0" fillId="0" borderId="0" xfId="0" quotePrefix="1" applyBorder="1" applyProtection="1"/>
    <xf numFmtId="0" fontId="0" fillId="0" borderId="17" xfId="0" applyBorder="1" applyProtection="1"/>
    <xf numFmtId="0" fontId="0" fillId="0" borderId="19" xfId="0" applyBorder="1" applyProtection="1"/>
    <xf numFmtId="0" fontId="0" fillId="0" borderId="16" xfId="0" applyBorder="1" applyProtection="1"/>
    <xf numFmtId="0" fontId="0" fillId="0" borderId="13" xfId="0" applyBorder="1" applyProtection="1"/>
    <xf numFmtId="0" fontId="0" fillId="0" borderId="14" xfId="0" applyBorder="1" applyProtection="1"/>
    <xf numFmtId="0" fontId="0" fillId="0" borderId="18" xfId="0" applyBorder="1" applyProtection="1"/>
    <xf numFmtId="0" fontId="0" fillId="0" borderId="0" xfId="0" applyFill="1" applyBorder="1" applyProtection="1"/>
    <xf numFmtId="0" fontId="0" fillId="0" borderId="18" xfId="0" applyFill="1" applyBorder="1" applyProtection="1"/>
    <xf numFmtId="0" fontId="0" fillId="0" borderId="0" xfId="0" quotePrefix="1" applyFill="1" applyBorder="1" applyProtection="1"/>
    <xf numFmtId="0" fontId="0" fillId="0" borderId="15" xfId="0" applyBorder="1" applyProtection="1"/>
    <xf numFmtId="0" fontId="1" fillId="0" borderId="0" xfId="0" applyFont="1" applyProtection="1"/>
    <xf numFmtId="0" fontId="0" fillId="0" borderId="0" xfId="0" applyAlignment="1" applyProtection="1">
      <alignment horizontal="right"/>
    </xf>
    <xf numFmtId="0" fontId="0" fillId="3" borderId="0" xfId="0" applyFill="1" applyProtection="1"/>
    <xf numFmtId="0" fontId="5" fillId="0" borderId="0" xfId="0" applyFont="1" applyProtection="1"/>
    <xf numFmtId="0" fontId="0" fillId="0" borderId="0" xfId="0" applyFill="1" applyBorder="1"/>
    <xf numFmtId="49" fontId="8" fillId="0" borderId="0" xfId="0" applyNumberFormat="1" applyFont="1" applyBorder="1" applyAlignment="1" applyProtection="1">
      <alignment horizontal="center"/>
    </xf>
    <xf numFmtId="0" fontId="1" fillId="0" borderId="0" xfId="0" applyFont="1" applyFill="1" applyBorder="1" applyProtection="1"/>
    <xf numFmtId="49" fontId="7" fillId="0" borderId="0" xfId="0" applyNumberFormat="1" applyFont="1" applyFill="1" applyBorder="1" applyProtection="1"/>
    <xf numFmtId="0" fontId="0" fillId="0" borderId="0" xfId="0" applyFill="1" applyProtection="1"/>
    <xf numFmtId="0" fontId="0" fillId="0" borderId="11" xfId="0" applyFill="1" applyBorder="1" applyProtection="1"/>
    <xf numFmtId="0" fontId="0" fillId="0" borderId="1" xfId="0" applyFill="1" applyBorder="1" applyProtection="1"/>
    <xf numFmtId="0" fontId="0" fillId="0" borderId="1" xfId="0" quotePrefix="1" applyFill="1" applyBorder="1" applyProtection="1"/>
    <xf numFmtId="0" fontId="9" fillId="0" borderId="0" xfId="0" applyFont="1" applyFill="1" applyBorder="1" applyProtection="1"/>
    <xf numFmtId="0" fontId="6" fillId="0" borderId="11" xfId="0" applyFont="1" applyBorder="1" applyProtection="1"/>
    <xf numFmtId="0" fontId="0" fillId="0" borderId="0" xfId="0" applyFill="1" applyBorder="1" applyAlignment="1" applyProtection="1"/>
    <xf numFmtId="49" fontId="8" fillId="0" borderId="0" xfId="0" applyNumberFormat="1" applyFont="1" applyProtection="1"/>
    <xf numFmtId="0" fontId="0" fillId="4" borderId="11" xfId="0" applyFill="1" applyBorder="1" applyProtection="1"/>
    <xf numFmtId="0" fontId="0" fillId="4" borderId="12" xfId="0" applyFill="1" applyBorder="1" applyProtection="1"/>
    <xf numFmtId="0" fontId="0" fillId="5" borderId="3" xfId="0" applyFill="1" applyBorder="1" applyAlignment="1" applyProtection="1">
      <alignment vertical="center" wrapText="1"/>
    </xf>
    <xf numFmtId="0" fontId="0" fillId="5" borderId="4" xfId="0" applyFill="1" applyBorder="1" applyAlignment="1" applyProtection="1">
      <alignment vertical="center" wrapText="1"/>
    </xf>
    <xf numFmtId="0" fontId="0" fillId="5" borderId="9" xfId="0" applyFill="1" applyBorder="1" applyAlignment="1" applyProtection="1">
      <alignment vertical="center" wrapText="1"/>
    </xf>
    <xf numFmtId="0" fontId="0" fillId="0" borderId="10" xfId="0" applyFill="1" applyBorder="1" applyAlignment="1" applyProtection="1"/>
    <xf numFmtId="0" fontId="0" fillId="0" borderId="12" xfId="0" applyFill="1" applyBorder="1" applyAlignment="1" applyProtection="1"/>
    <xf numFmtId="0" fontId="1" fillId="4" borderId="11" xfId="0" applyFont="1" applyFill="1" applyBorder="1" applyProtection="1"/>
    <xf numFmtId="0" fontId="0" fillId="4" borderId="10" xfId="0" applyFill="1" applyBorder="1"/>
    <xf numFmtId="0" fontId="0" fillId="5" borderId="4" xfId="0" applyFill="1" applyBorder="1" applyAlignment="1" applyProtection="1">
      <alignment horizontal="center"/>
    </xf>
    <xf numFmtId="49" fontId="8" fillId="5" borderId="8" xfId="0" applyNumberFormat="1" applyFont="1" applyFill="1" applyBorder="1" applyAlignment="1" applyProtection="1">
      <alignment vertical="center" wrapText="1"/>
    </xf>
    <xf numFmtId="0" fontId="0" fillId="0" borderId="11"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49" fontId="8" fillId="0" borderId="0" xfId="0" applyNumberFormat="1" applyFont="1" applyFill="1" applyBorder="1" applyAlignment="1" applyProtection="1">
      <alignment horizontal="center" vertical="center" wrapText="1"/>
    </xf>
    <xf numFmtId="49" fontId="8" fillId="0" borderId="0" xfId="0" applyNumberFormat="1" applyFont="1" applyFill="1" applyBorder="1" applyProtection="1"/>
    <xf numFmtId="49" fontId="8" fillId="0" borderId="0" xfId="0" applyNumberFormat="1" applyFont="1" applyFill="1" applyBorder="1" applyAlignment="1" applyProtection="1"/>
    <xf numFmtId="0" fontId="1" fillId="4" borderId="10" xfId="0" applyFont="1" applyFill="1" applyBorder="1" applyAlignment="1" applyProtection="1"/>
    <xf numFmtId="0" fontId="1" fillId="4" borderId="11" xfId="0" applyFont="1" applyFill="1" applyBorder="1" applyAlignment="1" applyProtection="1"/>
    <xf numFmtId="49" fontId="7" fillId="4" borderId="11" xfId="0" applyNumberFormat="1" applyFont="1" applyFill="1" applyBorder="1" applyAlignment="1" applyProtection="1"/>
    <xf numFmtId="0" fontId="1" fillId="4" borderId="12" xfId="0" applyFont="1" applyFill="1" applyBorder="1" applyAlignment="1" applyProtection="1"/>
    <xf numFmtId="0" fontId="1" fillId="4" borderId="11" xfId="0" applyFont="1" applyFill="1" applyBorder="1" applyAlignment="1" applyProtection="1">
      <alignment horizontal="center"/>
    </xf>
    <xf numFmtId="0" fontId="0" fillId="4" borderId="3" xfId="0" applyFill="1" applyBorder="1" applyAlignment="1" applyProtection="1">
      <alignment horizontal="center"/>
    </xf>
    <xf numFmtId="0" fontId="1" fillId="4" borderId="3" xfId="0" applyFont="1" applyFill="1" applyBorder="1" applyAlignment="1" applyProtection="1"/>
    <xf numFmtId="0" fontId="1" fillId="5" borderId="3" xfId="0" applyFont="1" applyFill="1" applyBorder="1" applyProtection="1"/>
    <xf numFmtId="49" fontId="7" fillId="5" borderId="9" xfId="0" applyNumberFormat="1" applyFont="1" applyFill="1" applyBorder="1" applyAlignment="1" applyProtection="1"/>
    <xf numFmtId="0" fontId="0" fillId="5" borderId="4" xfId="0" applyFill="1" applyBorder="1" applyProtection="1"/>
    <xf numFmtId="0" fontId="0" fillId="4" borderId="11" xfId="0" applyFill="1" applyBorder="1" applyAlignment="1">
      <alignment horizontal="center"/>
    </xf>
    <xf numFmtId="0" fontId="0" fillId="4" borderId="12" xfId="0" applyFill="1" applyBorder="1" applyAlignment="1" applyProtection="1">
      <alignment horizontal="center"/>
    </xf>
    <xf numFmtId="0" fontId="0" fillId="4" borderId="11" xfId="0" applyFill="1" applyBorder="1" applyAlignment="1" applyProtection="1">
      <alignment horizontal="left"/>
    </xf>
    <xf numFmtId="0" fontId="1" fillId="4" borderId="7" xfId="0" applyFont="1" applyFill="1" applyBorder="1" applyAlignment="1" applyProtection="1">
      <alignment horizontal="left"/>
    </xf>
    <xf numFmtId="0" fontId="1" fillId="4" borderId="2" xfId="0" applyFont="1" applyFill="1" applyBorder="1" applyAlignment="1" applyProtection="1">
      <alignment horizontal="left"/>
    </xf>
    <xf numFmtId="0" fontId="0" fillId="4" borderId="3" xfId="0" applyFill="1" applyBorder="1" applyAlignment="1" applyProtection="1">
      <alignment horizontal="left"/>
    </xf>
    <xf numFmtId="0" fontId="0" fillId="7" borderId="0" xfId="0" applyFill="1" applyBorder="1" applyProtection="1"/>
    <xf numFmtId="0" fontId="0" fillId="7" borderId="0" xfId="0" applyFont="1" applyFill="1" applyBorder="1" applyAlignment="1" applyProtection="1">
      <alignment horizontal="left" vertical="top" wrapText="1"/>
    </xf>
    <xf numFmtId="0" fontId="1" fillId="7" borderId="0" xfId="0" applyFont="1" applyFill="1" applyBorder="1" applyProtection="1"/>
    <xf numFmtId="0" fontId="1" fillId="7" borderId="0" xfId="0" applyFont="1" applyFill="1" applyBorder="1" applyAlignment="1" applyProtection="1"/>
    <xf numFmtId="49" fontId="7" fillId="7" borderId="0" xfId="0" applyNumberFormat="1" applyFont="1" applyFill="1" applyBorder="1" applyAlignment="1" applyProtection="1"/>
    <xf numFmtId="49" fontId="8" fillId="7" borderId="0" xfId="0" applyNumberFormat="1" applyFont="1" applyFill="1" applyBorder="1" applyAlignment="1" applyProtection="1"/>
    <xf numFmtId="0" fontId="0" fillId="7" borderId="0" xfId="0" applyFill="1" applyBorder="1" applyAlignment="1" applyProtection="1"/>
    <xf numFmtId="0" fontId="0" fillId="7" borderId="0" xfId="0" quotePrefix="1" applyFill="1" applyBorder="1" applyProtection="1"/>
    <xf numFmtId="0" fontId="9" fillId="7" borderId="0" xfId="0" applyFont="1" applyFill="1" applyBorder="1" applyProtection="1"/>
    <xf numFmtId="49" fontId="7" fillId="7" borderId="0" xfId="0" applyNumberFormat="1" applyFont="1" applyFill="1" applyBorder="1" applyProtection="1"/>
    <xf numFmtId="0" fontId="1" fillId="4" borderId="4" xfId="0" applyFont="1" applyFill="1" applyBorder="1" applyAlignment="1" applyProtection="1">
      <alignment vertical="center"/>
    </xf>
    <xf numFmtId="49" fontId="7" fillId="5" borderId="9" xfId="0" applyNumberFormat="1" applyFont="1" applyFill="1" applyBorder="1" applyAlignment="1" applyProtection="1">
      <alignment horizontal="center"/>
    </xf>
    <xf numFmtId="0" fontId="0" fillId="4" borderId="11" xfId="0" applyFont="1" applyFill="1" applyBorder="1" applyAlignment="1" applyProtection="1">
      <alignment horizontal="left"/>
    </xf>
    <xf numFmtId="0" fontId="1" fillId="4" borderId="12" xfId="0" applyFont="1" applyFill="1" applyBorder="1" applyAlignment="1" applyProtection="1">
      <alignment horizontal="center"/>
    </xf>
    <xf numFmtId="0" fontId="6" fillId="0" borderId="10" xfId="0" applyFont="1" applyBorder="1" applyAlignment="1" applyProtection="1"/>
    <xf numFmtId="0" fontId="6" fillId="0" borderId="11" xfId="0" applyFont="1" applyBorder="1" applyAlignment="1" applyProtection="1"/>
    <xf numFmtId="0" fontId="1" fillId="4" borderId="9" xfId="0" applyFont="1" applyFill="1" applyBorder="1" applyAlignment="1" applyProtection="1">
      <alignment horizontal="center"/>
    </xf>
    <xf numFmtId="0" fontId="0" fillId="4" borderId="8" xfId="0" applyFont="1" applyFill="1" applyBorder="1" applyAlignment="1" applyProtection="1">
      <alignment horizontal="left"/>
    </xf>
    <xf numFmtId="49" fontId="7" fillId="4" borderId="4" xfId="0" applyNumberFormat="1" applyFont="1" applyFill="1" applyBorder="1" applyAlignment="1" applyProtection="1">
      <alignment horizontal="left"/>
    </xf>
    <xf numFmtId="49" fontId="7" fillId="4" borderId="9" xfId="0" applyNumberFormat="1" applyFont="1" applyFill="1" applyBorder="1" applyAlignment="1" applyProtection="1">
      <alignment horizontal="left"/>
    </xf>
    <xf numFmtId="0" fontId="1" fillId="4" borderId="3" xfId="0" applyFont="1" applyFill="1" applyBorder="1" applyAlignment="1" applyProtection="1">
      <alignment vertical="center"/>
    </xf>
    <xf numFmtId="0" fontId="1" fillId="5" borderId="4" xfId="0" applyFont="1" applyFill="1" applyBorder="1" applyAlignment="1" applyProtection="1">
      <alignment horizontal="center"/>
    </xf>
    <xf numFmtId="0" fontId="1" fillId="4" borderId="4" xfId="0" applyFont="1" applyFill="1" applyBorder="1" applyAlignment="1" applyProtection="1">
      <alignment horizontal="center"/>
    </xf>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0" fillId="0" borderId="27" xfId="0" applyBorder="1" applyProtection="1"/>
    <xf numFmtId="0" fontId="0" fillId="0" borderId="28" xfId="0" applyBorder="1" applyProtection="1"/>
    <xf numFmtId="0" fontId="0" fillId="0" borderId="29" xfId="0" applyBorder="1" applyProtection="1"/>
    <xf numFmtId="0" fontId="0" fillId="0" borderId="30" xfId="0" applyBorder="1" applyProtection="1"/>
    <xf numFmtId="0" fontId="0" fillId="0" borderId="31" xfId="0" applyBorder="1" applyProtection="1"/>
    <xf numFmtId="0" fontId="0" fillId="0" borderId="32" xfId="0" applyBorder="1" applyProtection="1"/>
    <xf numFmtId="0" fontId="1" fillId="5" borderId="1" xfId="0" applyFont="1" applyFill="1" applyBorder="1" applyAlignment="1">
      <alignment horizontal="center" vertical="center"/>
    </xf>
    <xf numFmtId="0" fontId="0" fillId="5" borderId="12" xfId="0" applyFill="1" applyBorder="1" applyAlignment="1"/>
    <xf numFmtId="0" fontId="0" fillId="5" borderId="0" xfId="0" applyFill="1" applyBorder="1"/>
    <xf numFmtId="0" fontId="0" fillId="5" borderId="0" xfId="0" applyFill="1" applyBorder="1" applyProtection="1"/>
    <xf numFmtId="0" fontId="0" fillId="4" borderId="8" xfId="0" applyFill="1" applyBorder="1" applyProtection="1"/>
    <xf numFmtId="0" fontId="0" fillId="0" borderId="39" xfId="0" applyBorder="1" applyProtection="1"/>
    <xf numFmtId="0" fontId="0" fillId="0" borderId="40" xfId="0" applyBorder="1" applyProtection="1"/>
    <xf numFmtId="0" fontId="0" fillId="0" borderId="38" xfId="0" applyBorder="1" applyProtection="1"/>
    <xf numFmtId="0" fontId="0" fillId="5" borderId="3" xfId="0" applyFill="1" applyBorder="1" applyProtection="1"/>
    <xf numFmtId="0" fontId="0" fillId="4" borderId="3" xfId="0" applyFill="1" applyBorder="1" applyProtection="1"/>
    <xf numFmtId="0" fontId="0" fillId="4" borderId="42" xfId="0" applyFont="1" applyFill="1" applyBorder="1" applyAlignment="1" applyProtection="1">
      <alignment horizontal="left" vertical="top" wrapText="1"/>
    </xf>
    <xf numFmtId="0" fontId="1" fillId="5" borderId="40" xfId="0" applyFont="1" applyFill="1" applyBorder="1" applyProtection="1"/>
    <xf numFmtId="49" fontId="7" fillId="5" borderId="40" xfId="0" applyNumberFormat="1" applyFont="1" applyFill="1" applyBorder="1" applyAlignment="1" applyProtection="1">
      <alignment vertical="top" wrapText="1"/>
    </xf>
    <xf numFmtId="0" fontId="1" fillId="5" borderId="35" xfId="0" applyFont="1" applyFill="1" applyBorder="1" applyProtection="1"/>
    <xf numFmtId="0" fontId="1" fillId="5" borderId="33" xfId="0" applyFont="1" applyFill="1" applyBorder="1" applyProtection="1"/>
    <xf numFmtId="0" fontId="1" fillId="5" borderId="34" xfId="0" applyFont="1" applyFill="1" applyBorder="1" applyProtection="1"/>
    <xf numFmtId="49" fontId="7" fillId="5" borderId="42" xfId="0" applyNumberFormat="1" applyFont="1" applyFill="1" applyBorder="1" applyAlignment="1" applyProtection="1">
      <alignment vertical="top" wrapText="1"/>
    </xf>
    <xf numFmtId="0" fontId="1" fillId="4" borderId="3" xfId="0" applyFont="1" applyFill="1" applyBorder="1" applyAlignment="1" applyProtection="1">
      <alignment horizontal="left"/>
    </xf>
    <xf numFmtId="49" fontId="7" fillId="7" borderId="40" xfId="0" applyNumberFormat="1" applyFont="1" applyFill="1" applyBorder="1" applyAlignment="1" applyProtection="1">
      <alignment vertical="top" wrapText="1"/>
    </xf>
    <xf numFmtId="0" fontId="0" fillId="0" borderId="37" xfId="0" applyFont="1" applyFill="1" applyBorder="1" applyAlignment="1" applyProtection="1">
      <alignment horizontal="left" vertical="top" wrapText="1"/>
    </xf>
    <xf numFmtId="0" fontId="0" fillId="4" borderId="41" xfId="0" applyFont="1" applyFill="1" applyBorder="1" applyAlignment="1" applyProtection="1">
      <alignment horizontal="left" vertical="top" wrapText="1"/>
    </xf>
    <xf numFmtId="0" fontId="0" fillId="7" borderId="0" xfId="0" applyFont="1" applyFill="1" applyBorder="1" applyProtection="1"/>
    <xf numFmtId="0" fontId="0" fillId="0" borderId="37" xfId="0" applyBorder="1" applyProtection="1"/>
    <xf numFmtId="0" fontId="0" fillId="0" borderId="37" xfId="0" applyFill="1" applyBorder="1" applyProtection="1"/>
    <xf numFmtId="0" fontId="0" fillId="0" borderId="35" xfId="0" applyBorder="1" applyProtection="1"/>
    <xf numFmtId="0" fontId="6" fillId="0" borderId="10" xfId="0" applyFont="1" applyFill="1" applyBorder="1" applyAlignment="1" applyProtection="1">
      <alignment horizontal="left"/>
    </xf>
    <xf numFmtId="0" fontId="6" fillId="0" borderId="34" xfId="0" applyFont="1" applyBorder="1" applyProtection="1"/>
    <xf numFmtId="0" fontId="1" fillId="0" borderId="37" xfId="0" applyFont="1" applyBorder="1" applyProtection="1"/>
    <xf numFmtId="0" fontId="0" fillId="0" borderId="45" xfId="0" applyBorder="1" applyProtection="1"/>
    <xf numFmtId="0" fontId="0" fillId="0" borderId="44" xfId="0" applyBorder="1" applyProtection="1"/>
    <xf numFmtId="0" fontId="0" fillId="0" borderId="43" xfId="0" applyBorder="1" applyProtection="1"/>
    <xf numFmtId="0" fontId="0" fillId="0" borderId="42" xfId="0" applyBorder="1" applyProtection="1"/>
    <xf numFmtId="0" fontId="1" fillId="0" borderId="44" xfId="0" applyFont="1" applyBorder="1" applyProtection="1"/>
    <xf numFmtId="0" fontId="1" fillId="0" borderId="44" xfId="0" applyFont="1" applyFill="1" applyBorder="1" applyProtection="1"/>
    <xf numFmtId="0" fontId="0" fillId="0" borderId="44" xfId="0" applyFill="1" applyBorder="1" applyProtection="1"/>
    <xf numFmtId="0" fontId="1" fillId="0" borderId="43" xfId="0" applyFont="1" applyFill="1" applyBorder="1" applyProtection="1"/>
    <xf numFmtId="0" fontId="0" fillId="0" borderId="41" xfId="0" applyBorder="1" applyProtection="1"/>
    <xf numFmtId="49" fontId="7" fillId="0" borderId="37" xfId="0" applyNumberFormat="1" applyFont="1" applyBorder="1" applyProtection="1"/>
    <xf numFmtId="0" fontId="1" fillId="0" borderId="35" xfId="0" applyFont="1" applyBorder="1" applyProtection="1"/>
    <xf numFmtId="49" fontId="8" fillId="0" borderId="44" xfId="0" applyNumberFormat="1" applyFont="1" applyBorder="1" applyAlignment="1" applyProtection="1">
      <alignment horizontal="center"/>
    </xf>
    <xf numFmtId="49" fontId="7" fillId="5" borderId="9" xfId="0" applyNumberFormat="1" applyFont="1" applyFill="1" applyBorder="1" applyAlignment="1" applyProtection="1">
      <alignment horizontal="left" vertical="center" wrapText="1"/>
    </xf>
    <xf numFmtId="0" fontId="1" fillId="4" borderId="8" xfId="0" applyFont="1" applyFill="1" applyBorder="1" applyAlignment="1" applyProtection="1">
      <alignment vertical="center"/>
    </xf>
    <xf numFmtId="0" fontId="1" fillId="4" borderId="9" xfId="0" applyFont="1" applyFill="1" applyBorder="1" applyAlignment="1" applyProtection="1">
      <alignment vertical="center"/>
    </xf>
    <xf numFmtId="0" fontId="0" fillId="4" borderId="3" xfId="0" applyFill="1" applyBorder="1" applyAlignment="1">
      <alignment horizontal="center"/>
    </xf>
    <xf numFmtId="0" fontId="0" fillId="0" borderId="1" xfId="0" applyFill="1" applyBorder="1" applyAlignment="1" applyProtection="1">
      <alignment horizontal="left"/>
    </xf>
    <xf numFmtId="0" fontId="1" fillId="4" borderId="10" xfId="0" applyFont="1" applyFill="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xf>
    <xf numFmtId="0" fontId="1" fillId="4" borderId="11" xfId="0" applyFont="1" applyFill="1" applyBorder="1" applyAlignment="1" applyProtection="1">
      <alignment horizontal="left"/>
    </xf>
    <xf numFmtId="0" fontId="0" fillId="0" borderId="0" xfId="0" applyFill="1" applyBorder="1" applyAlignment="1" applyProtection="1">
      <alignment horizontal="left"/>
    </xf>
    <xf numFmtId="0" fontId="9" fillId="0" borderId="0" xfId="0" applyFont="1" applyFill="1" applyBorder="1" applyAlignment="1" applyProtection="1">
      <alignment horizontal="left"/>
    </xf>
    <xf numFmtId="0" fontId="0" fillId="0" borderId="0" xfId="0" applyFill="1" applyBorder="1" applyAlignment="1" applyProtection="1">
      <alignment horizontal="center" vertical="center" wrapText="1"/>
    </xf>
    <xf numFmtId="0" fontId="0"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0" fillId="0" borderId="0" xfId="0" applyFont="1" applyFill="1" applyBorder="1" applyAlignment="1" applyProtection="1">
      <alignment horizontal="left" vertical="top" wrapText="1"/>
    </xf>
    <xf numFmtId="0" fontId="0" fillId="7" borderId="0" xfId="0" applyFill="1" applyBorder="1" applyAlignment="1" applyProtection="1">
      <alignment horizontal="center"/>
    </xf>
    <xf numFmtId="0" fontId="0" fillId="7" borderId="0" xfId="0" applyFill="1" applyBorder="1" applyAlignment="1" applyProtection="1">
      <alignment horizontal="left"/>
    </xf>
    <xf numFmtId="0" fontId="9" fillId="7" borderId="0" xfId="0" applyFont="1" applyFill="1" applyBorder="1" applyAlignment="1" applyProtection="1">
      <alignment horizontal="left"/>
    </xf>
    <xf numFmtId="0" fontId="9" fillId="7" borderId="0" xfId="0" applyFont="1" applyFill="1" applyBorder="1" applyAlignment="1" applyProtection="1">
      <alignment horizontal="center"/>
    </xf>
    <xf numFmtId="0" fontId="0" fillId="4" borderId="0" xfId="0" applyFill="1" applyBorder="1" applyAlignment="1" applyProtection="1">
      <alignment horizontal="center"/>
    </xf>
    <xf numFmtId="0" fontId="0" fillId="5" borderId="12" xfId="0" applyFill="1" applyBorder="1" applyProtection="1"/>
    <xf numFmtId="0" fontId="6" fillId="0" borderId="10" xfId="0" applyFont="1" applyBorder="1" applyProtection="1"/>
    <xf numFmtId="0" fontId="0" fillId="7" borderId="0" xfId="0" applyFill="1" applyBorder="1"/>
    <xf numFmtId="0" fontId="0" fillId="0" borderId="0" xfId="0" applyFill="1" applyBorder="1" applyAlignment="1">
      <alignment horizontal="center"/>
    </xf>
    <xf numFmtId="0" fontId="0" fillId="7" borderId="0" xfId="0" applyFill="1" applyBorder="1" applyAlignment="1">
      <alignment horizontal="center"/>
    </xf>
    <xf numFmtId="0" fontId="1" fillId="7" borderId="0" xfId="0" applyFont="1" applyFill="1" applyBorder="1" applyAlignment="1" applyProtection="1">
      <alignment horizontal="center"/>
    </xf>
    <xf numFmtId="0" fontId="1" fillId="5" borderId="39" xfId="0" applyFont="1" applyFill="1" applyBorder="1" applyAlignment="1" applyProtection="1">
      <alignment vertical="center" wrapText="1"/>
    </xf>
    <xf numFmtId="49" fontId="7" fillId="5" borderId="41" xfId="0" applyNumberFormat="1" applyFont="1" applyFill="1" applyBorder="1" applyAlignment="1" applyProtection="1">
      <alignment vertical="top" wrapText="1"/>
    </xf>
    <xf numFmtId="49" fontId="7" fillId="5" borderId="4" xfId="0" applyNumberFormat="1" applyFont="1" applyFill="1" applyBorder="1" applyAlignment="1" applyProtection="1">
      <alignment vertical="top" wrapText="1"/>
    </xf>
    <xf numFmtId="0" fontId="0" fillId="5" borderId="9" xfId="0" applyFill="1" applyBorder="1" applyProtection="1"/>
    <xf numFmtId="0" fontId="6" fillId="0" borderId="11" xfId="0" applyFont="1" applyBorder="1" applyAlignment="1" applyProtection="1">
      <alignment horizontal="left"/>
    </xf>
    <xf numFmtId="0" fontId="0" fillId="3" borderId="20" xfId="0" applyFill="1" applyBorder="1"/>
    <xf numFmtId="0" fontId="0" fillId="0" borderId="53" xfId="0" applyBorder="1" applyProtection="1"/>
    <xf numFmtId="0" fontId="0" fillId="0" borderId="54" xfId="0" applyBorder="1" applyProtection="1"/>
    <xf numFmtId="0" fontId="0" fillId="0" borderId="4" xfId="0" applyBorder="1" applyProtection="1"/>
    <xf numFmtId="0" fontId="0" fillId="0" borderId="2" xfId="0" applyBorder="1" applyProtection="1"/>
    <xf numFmtId="0" fontId="0" fillId="0" borderId="4" xfId="0" quotePrefix="1" applyBorder="1" applyProtection="1"/>
    <xf numFmtId="0" fontId="3" fillId="0" borderId="17" xfId="0" applyFont="1" applyBorder="1" applyProtection="1"/>
    <xf numFmtId="0" fontId="0" fillId="0" borderId="55" xfId="0" applyBorder="1" applyProtection="1"/>
    <xf numFmtId="0" fontId="0" fillId="0" borderId="56" xfId="0" applyBorder="1" applyProtection="1"/>
    <xf numFmtId="0" fontId="0" fillId="0" borderId="6" xfId="0" quotePrefix="1" applyBorder="1" applyProtection="1"/>
    <xf numFmtId="0" fontId="0" fillId="0" borderId="57" xfId="0" applyBorder="1" applyProtection="1"/>
    <xf numFmtId="0" fontId="0" fillId="0" borderId="8" xfId="0" applyBorder="1" applyProtection="1"/>
    <xf numFmtId="0" fontId="0" fillId="0" borderId="58" xfId="0" applyBorder="1" applyProtection="1"/>
    <xf numFmtId="0" fontId="0" fillId="0" borderId="8" xfId="0" applyFill="1" applyBorder="1" applyProtection="1"/>
    <xf numFmtId="0" fontId="0" fillId="0" borderId="9" xfId="0" applyBorder="1" applyProtection="1"/>
    <xf numFmtId="0" fontId="0" fillId="0" borderId="7" xfId="0" applyBorder="1" applyProtection="1"/>
    <xf numFmtId="0" fontId="0" fillId="0" borderId="59" xfId="0" applyBorder="1" applyProtection="1"/>
    <xf numFmtId="0" fontId="0" fillId="0" borderId="60" xfId="0" applyFill="1" applyBorder="1" applyProtection="1"/>
    <xf numFmtId="0" fontId="0" fillId="0" borderId="56" xfId="0" applyFill="1" applyBorder="1" applyProtection="1"/>
    <xf numFmtId="0" fontId="4" fillId="0" borderId="6" xfId="0" applyFont="1" applyBorder="1" applyProtection="1"/>
    <xf numFmtId="0" fontId="0" fillId="0" borderId="25" xfId="0" applyFill="1" applyBorder="1" applyProtection="1"/>
    <xf numFmtId="0" fontId="0" fillId="4" borderId="3" xfId="0" applyFont="1" applyFill="1" applyBorder="1" applyAlignment="1" applyProtection="1">
      <alignment horizontal="left"/>
    </xf>
    <xf numFmtId="0" fontId="1" fillId="4" borderId="8" xfId="0" applyFont="1" applyFill="1" applyBorder="1" applyAlignment="1" applyProtection="1">
      <alignment horizontal="center" vertical="center" wrapText="1"/>
    </xf>
    <xf numFmtId="0" fontId="1" fillId="4" borderId="9" xfId="0" applyFont="1" applyFill="1" applyBorder="1" applyAlignment="1" applyProtection="1">
      <alignment horizontal="center" vertical="center" wrapText="1"/>
    </xf>
    <xf numFmtId="0" fontId="1" fillId="5" borderId="3" xfId="0" applyFont="1" applyFill="1" applyBorder="1" applyAlignment="1" applyProtection="1"/>
    <xf numFmtId="0" fontId="0" fillId="5" borderId="3" xfId="0" applyFont="1" applyFill="1" applyBorder="1" applyAlignment="1" applyProtection="1">
      <alignment horizontal="left"/>
    </xf>
    <xf numFmtId="0" fontId="1" fillId="5" borderId="5" xfId="0" applyFont="1" applyFill="1" applyBorder="1" applyAlignment="1" applyProtection="1">
      <alignment horizontal="left"/>
    </xf>
    <xf numFmtId="0" fontId="0" fillId="5" borderId="11" xfId="0" applyFont="1" applyFill="1" applyBorder="1" applyAlignment="1" applyProtection="1">
      <alignment horizontal="left"/>
    </xf>
    <xf numFmtId="0" fontId="1" fillId="5" borderId="11" xfId="0" applyFont="1" applyFill="1" applyBorder="1" applyAlignment="1" applyProtection="1"/>
    <xf numFmtId="0" fontId="1" fillId="5" borderId="12" xfId="0" applyFont="1" applyFill="1" applyBorder="1" applyAlignment="1" applyProtection="1">
      <alignment horizontal="center"/>
    </xf>
    <xf numFmtId="0" fontId="1" fillId="5" borderId="7" xfId="0" applyFont="1" applyFill="1" applyBorder="1" applyAlignment="1" applyProtection="1">
      <alignment horizontal="left"/>
    </xf>
    <xf numFmtId="0" fontId="1" fillId="5" borderId="10" xfId="0" applyFont="1" applyFill="1" applyBorder="1" applyAlignment="1" applyProtection="1">
      <alignment horizontal="left" vertical="center"/>
    </xf>
    <xf numFmtId="0" fontId="1" fillId="5" borderId="11" xfId="0" applyFont="1" applyFill="1" applyBorder="1" applyAlignment="1" applyProtection="1">
      <alignment horizontal="left" vertical="center"/>
    </xf>
    <xf numFmtId="0" fontId="1" fillId="5" borderId="11" xfId="0" applyFont="1" applyFill="1" applyBorder="1" applyAlignment="1" applyProtection="1">
      <alignment vertical="center"/>
    </xf>
    <xf numFmtId="0" fontId="1" fillId="5" borderId="12" xfId="0" applyFont="1" applyFill="1" applyBorder="1" applyAlignment="1" applyProtection="1">
      <alignment vertical="center"/>
    </xf>
    <xf numFmtId="0" fontId="1" fillId="5" borderId="2" xfId="0" applyFont="1" applyFill="1" applyBorder="1" applyAlignment="1" applyProtection="1">
      <alignment horizontal="left" vertical="center"/>
    </xf>
    <xf numFmtId="0" fontId="1" fillId="5" borderId="3" xfId="0" applyFont="1" applyFill="1" applyBorder="1" applyAlignment="1" applyProtection="1">
      <alignment horizontal="left" vertical="center"/>
    </xf>
    <xf numFmtId="0" fontId="1" fillId="5" borderId="3" xfId="0" applyFont="1" applyFill="1" applyBorder="1" applyAlignment="1" applyProtection="1">
      <alignment vertical="center"/>
    </xf>
    <xf numFmtId="0" fontId="1" fillId="5" borderId="4" xfId="0" applyFont="1" applyFill="1" applyBorder="1" applyAlignment="1" applyProtection="1">
      <alignment vertical="center"/>
    </xf>
    <xf numFmtId="0" fontId="1" fillId="4" borderId="11" xfId="0" applyFont="1" applyFill="1" applyBorder="1" applyAlignment="1" applyProtection="1">
      <alignment vertical="center"/>
    </xf>
    <xf numFmtId="0" fontId="1" fillId="4" borderId="12" xfId="0" applyFont="1" applyFill="1" applyBorder="1" applyAlignment="1" applyProtection="1">
      <alignment vertical="center"/>
    </xf>
    <xf numFmtId="0" fontId="1" fillId="5" borderId="0" xfId="0" applyFont="1" applyFill="1" applyBorder="1" applyAlignment="1" applyProtection="1"/>
    <xf numFmtId="0" fontId="0" fillId="5" borderId="0" xfId="0" applyFont="1" applyFill="1" applyBorder="1" applyAlignment="1" applyProtection="1">
      <alignment horizontal="left"/>
    </xf>
    <xf numFmtId="0" fontId="1" fillId="5" borderId="6" xfId="0" applyFont="1" applyFill="1" applyBorder="1" applyAlignment="1" applyProtection="1">
      <alignment horizontal="center"/>
    </xf>
    <xf numFmtId="49" fontId="7" fillId="5" borderId="11" xfId="0" applyNumberFormat="1" applyFont="1" applyFill="1" applyBorder="1" applyAlignment="1" applyProtection="1">
      <alignment horizontal="left"/>
    </xf>
    <xf numFmtId="0" fontId="0" fillId="5" borderId="3" xfId="0" applyFill="1" applyBorder="1" applyAlignment="1" applyProtection="1"/>
    <xf numFmtId="0" fontId="0" fillId="0" borderId="3" xfId="0" applyFill="1" applyBorder="1" applyProtection="1"/>
    <xf numFmtId="0" fontId="0" fillId="0" borderId="3" xfId="0" applyFill="1" applyBorder="1"/>
    <xf numFmtId="0" fontId="0" fillId="0" borderId="8" xfId="0" applyFill="1" applyBorder="1"/>
    <xf numFmtId="0" fontId="4" fillId="5" borderId="4" xfId="0" applyFont="1" applyFill="1" applyBorder="1" applyProtection="1"/>
    <xf numFmtId="0" fontId="0" fillId="0" borderId="0" xfId="0" applyFont="1" applyFill="1" applyBorder="1" applyAlignment="1" applyProtection="1">
      <alignment vertical="top" wrapText="1"/>
    </xf>
    <xf numFmtId="0" fontId="1" fillId="5" borderId="7" xfId="0" applyFont="1" applyFill="1" applyBorder="1" applyAlignment="1" applyProtection="1"/>
    <xf numFmtId="0" fontId="1" fillId="5" borderId="8" xfId="0" applyFont="1" applyFill="1" applyBorder="1" applyAlignment="1" applyProtection="1"/>
    <xf numFmtId="0" fontId="1" fillId="5" borderId="9" xfId="0" applyFont="1" applyFill="1" applyBorder="1" applyAlignment="1" applyProtection="1"/>
    <xf numFmtId="0" fontId="1" fillId="5" borderId="0" xfId="0" applyFont="1" applyFill="1" applyBorder="1" applyAlignment="1" applyProtection="1">
      <alignment horizontal="left"/>
    </xf>
    <xf numFmtId="0" fontId="0" fillId="5" borderId="10" xfId="0" applyFill="1" applyBorder="1" applyProtection="1"/>
    <xf numFmtId="0" fontId="1" fillId="5" borderId="3" xfId="0" applyFont="1" applyFill="1" applyBorder="1" applyAlignment="1" applyProtection="1">
      <alignment horizontal="left"/>
    </xf>
    <xf numFmtId="0" fontId="0" fillId="3" borderId="1" xfId="0" applyFill="1" applyBorder="1" applyAlignment="1" applyProtection="1"/>
    <xf numFmtId="0" fontId="0" fillId="4" borderId="9" xfId="0" applyFill="1" applyBorder="1" applyProtection="1"/>
    <xf numFmtId="0" fontId="0" fillId="0" borderId="12" xfId="0" quotePrefix="1" applyFill="1" applyBorder="1" applyAlignment="1" applyProtection="1"/>
    <xf numFmtId="0" fontId="0" fillId="0" borderId="1" xfId="0" quotePrefix="1" applyFill="1" applyBorder="1" applyAlignment="1" applyProtection="1"/>
    <xf numFmtId="0" fontId="0" fillId="0" borderId="1" xfId="0" applyFill="1" applyBorder="1" applyAlignment="1" applyProtection="1">
      <alignment horizontal="right"/>
    </xf>
    <xf numFmtId="0" fontId="0" fillId="0" borderId="1" xfId="0" applyFont="1" applyFill="1" applyBorder="1" applyAlignment="1" applyProtection="1">
      <alignment horizontal="right"/>
    </xf>
    <xf numFmtId="0" fontId="9" fillId="0" borderId="1" xfId="0" applyFont="1" applyFill="1" applyBorder="1" applyAlignment="1" applyProtection="1">
      <alignment horizontal="right"/>
    </xf>
    <xf numFmtId="0" fontId="0" fillId="0" borderId="10" xfId="0" applyFill="1" applyBorder="1" applyAlignment="1" applyProtection="1">
      <alignment horizontal="right"/>
    </xf>
    <xf numFmtId="49" fontId="7" fillId="4" borderId="12" xfId="0" applyNumberFormat="1" applyFont="1" applyFill="1" applyBorder="1" applyAlignment="1" applyProtection="1">
      <alignment vertical="center"/>
    </xf>
    <xf numFmtId="0" fontId="0" fillId="0" borderId="1" xfId="0" applyFill="1" applyBorder="1" applyAlignment="1" applyProtection="1">
      <alignment horizontal="left"/>
    </xf>
    <xf numFmtId="0" fontId="0" fillId="5" borderId="4" xfId="0" applyFill="1" applyBorder="1" applyAlignment="1" applyProtection="1">
      <alignment horizontal="center" vertical="center" wrapText="1"/>
    </xf>
    <xf numFmtId="0" fontId="0" fillId="0" borderId="0" xfId="0" applyFill="1" applyBorder="1" applyAlignment="1" applyProtection="1">
      <alignment horizontal="center"/>
    </xf>
    <xf numFmtId="0" fontId="1" fillId="5" borderId="1" xfId="0" applyFont="1" applyFill="1" applyBorder="1" applyAlignment="1" applyProtection="1">
      <alignment horizontal="center" vertical="center"/>
    </xf>
    <xf numFmtId="0" fontId="1" fillId="4" borderId="11" xfId="0" applyFont="1" applyFill="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1" fillId="0" borderId="0" xfId="0" applyFont="1" applyFill="1" applyBorder="1" applyAlignment="1" applyProtection="1">
      <alignment horizontal="left"/>
    </xf>
    <xf numFmtId="0" fontId="0" fillId="0" borderId="0" xfId="0" applyFont="1" applyFill="1" applyBorder="1" applyAlignment="1" applyProtection="1">
      <alignment horizontal="left"/>
    </xf>
    <xf numFmtId="0" fontId="9" fillId="0" borderId="0" xfId="0" applyFont="1" applyFill="1" applyBorder="1" applyAlignment="1" applyProtection="1">
      <alignment horizontal="left"/>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left"/>
    </xf>
    <xf numFmtId="0" fontId="0" fillId="0" borderId="0" xfId="0" applyFont="1" applyFill="1" applyBorder="1" applyAlignment="1" applyProtection="1">
      <alignment horizontal="left" vertical="top" wrapText="1"/>
    </xf>
    <xf numFmtId="0" fontId="1" fillId="7" borderId="0" xfId="0" applyFont="1" applyFill="1" applyBorder="1" applyAlignment="1" applyProtection="1">
      <alignment horizontal="left"/>
    </xf>
    <xf numFmtId="0" fontId="0" fillId="7" borderId="0" xfId="0" applyFill="1" applyBorder="1" applyAlignment="1" applyProtection="1">
      <alignment horizontal="center"/>
    </xf>
    <xf numFmtId="0" fontId="0" fillId="8" borderId="1" xfId="0" applyFill="1" applyBorder="1" applyAlignment="1" applyProtection="1"/>
    <xf numFmtId="0" fontId="0" fillId="3" borderId="1" xfId="0" applyFill="1" applyBorder="1" applyProtection="1"/>
    <xf numFmtId="0" fontId="0" fillId="3" borderId="20" xfId="0" applyFill="1" applyBorder="1" applyProtection="1"/>
    <xf numFmtId="0" fontId="0" fillId="0" borderId="8" xfId="0" applyBorder="1" applyAlignment="1" applyProtection="1">
      <alignment horizontal="left"/>
    </xf>
    <xf numFmtId="49" fontId="7" fillId="5" borderId="0" xfId="0" applyNumberFormat="1" applyFont="1" applyFill="1" applyBorder="1" applyProtection="1"/>
    <xf numFmtId="49" fontId="7" fillId="5" borderId="0" xfId="0" applyNumberFormat="1" applyFont="1" applyFill="1" applyBorder="1" applyAlignment="1" applyProtection="1"/>
    <xf numFmtId="49" fontId="7" fillId="5" borderId="6" xfId="0" applyNumberFormat="1" applyFont="1" applyFill="1" applyBorder="1" applyProtection="1"/>
    <xf numFmtId="0" fontId="0" fillId="8" borderId="1" xfId="0" applyFill="1" applyBorder="1" applyAlignment="1" applyProtection="1">
      <alignment horizontal="center"/>
    </xf>
    <xf numFmtId="0" fontId="0" fillId="8" borderId="12" xfId="0" applyFill="1" applyBorder="1" applyAlignment="1">
      <alignment horizontal="center"/>
    </xf>
    <xf numFmtId="164" fontId="0" fillId="3" borderId="1" xfId="0" applyNumberFormat="1" applyFill="1" applyBorder="1" applyProtection="1"/>
    <xf numFmtId="2" fontId="0" fillId="3" borderId="1" xfId="0" applyNumberFormat="1" applyFill="1" applyBorder="1" applyProtection="1"/>
    <xf numFmtId="10" fontId="0" fillId="3" borderId="20" xfId="1" applyNumberFormat="1" applyFont="1" applyFill="1" applyBorder="1" applyProtection="1"/>
    <xf numFmtId="10" fontId="0" fillId="3" borderId="1" xfId="1" applyNumberFormat="1" applyFont="1" applyFill="1" applyBorder="1" applyProtection="1"/>
    <xf numFmtId="2" fontId="0" fillId="8" borderId="1" xfId="0" applyNumberFormat="1" applyFill="1" applyBorder="1"/>
    <xf numFmtId="0" fontId="0" fillId="0" borderId="11" xfId="0" applyFill="1" applyBorder="1" applyAlignment="1" applyProtection="1">
      <alignment horizontal="center"/>
    </xf>
    <xf numFmtId="0" fontId="0" fillId="0" borderId="12" xfId="0" applyFill="1" applyBorder="1" applyAlignment="1" applyProtection="1">
      <alignment horizontal="center"/>
    </xf>
    <xf numFmtId="0" fontId="1" fillId="4" borderId="10" xfId="0" applyFont="1" applyFill="1" applyBorder="1" applyAlignment="1" applyProtection="1">
      <alignment horizontal="left"/>
    </xf>
    <xf numFmtId="0" fontId="1" fillId="5" borderId="2" xfId="0" applyFont="1" applyFill="1" applyBorder="1" applyAlignment="1" applyProtection="1">
      <alignment horizontal="center" wrapText="1"/>
    </xf>
    <xf numFmtId="0" fontId="1" fillId="5" borderId="7" xfId="0" applyFont="1" applyFill="1" applyBorder="1" applyAlignment="1" applyProtection="1">
      <alignment horizontal="center" wrapText="1"/>
    </xf>
    <xf numFmtId="0" fontId="1" fillId="5" borderId="10" xfId="0" applyFont="1" applyFill="1" applyBorder="1" applyAlignment="1" applyProtection="1">
      <alignment horizontal="left"/>
    </xf>
    <xf numFmtId="0" fontId="1" fillId="4" borderId="11" xfId="0" applyFont="1" applyFill="1" applyBorder="1" applyAlignment="1" applyProtection="1">
      <alignment horizontal="left"/>
    </xf>
    <xf numFmtId="0" fontId="1" fillId="5" borderId="11" xfId="0" applyFont="1" applyFill="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xf>
    <xf numFmtId="0" fontId="0" fillId="0" borderId="0" xfId="0" applyBorder="1" applyAlignment="1" applyProtection="1">
      <alignment horizontal="center"/>
    </xf>
    <xf numFmtId="0" fontId="0"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0" fillId="0" borderId="11" xfId="0" applyFont="1" applyFill="1" applyBorder="1" applyAlignment="1" applyProtection="1">
      <alignment horizontal="left"/>
    </xf>
    <xf numFmtId="0" fontId="0" fillId="7" borderId="0" xfId="0" applyFill="1" applyBorder="1" applyAlignment="1" applyProtection="1">
      <alignment horizontal="left"/>
    </xf>
    <xf numFmtId="0" fontId="0" fillId="7" borderId="0" xfId="0" applyFill="1" applyBorder="1" applyAlignment="1" applyProtection="1">
      <alignment horizontal="center"/>
    </xf>
    <xf numFmtId="0" fontId="9" fillId="7" borderId="0" xfId="0" applyFont="1" applyFill="1" applyBorder="1" applyAlignment="1" applyProtection="1">
      <alignment horizontal="left"/>
    </xf>
    <xf numFmtId="0" fontId="1" fillId="7" borderId="0" xfId="0" applyFont="1" applyFill="1" applyBorder="1" applyAlignment="1" applyProtection="1">
      <alignment horizontal="left"/>
    </xf>
    <xf numFmtId="0" fontId="0" fillId="4" borderId="11" xfId="0" applyFill="1" applyBorder="1" applyAlignment="1" applyProtection="1">
      <alignment horizontal="center"/>
    </xf>
    <xf numFmtId="0" fontId="1" fillId="0" borderId="11" xfId="0" applyFont="1" applyFill="1" applyBorder="1" applyAlignment="1" applyProtection="1">
      <alignment horizontal="center"/>
    </xf>
    <xf numFmtId="0" fontId="1" fillId="4" borderId="8" xfId="0" applyFont="1" applyFill="1" applyBorder="1" applyAlignment="1" applyProtection="1">
      <alignment horizontal="left"/>
    </xf>
    <xf numFmtId="0" fontId="1" fillId="4" borderId="3"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4" borderId="10"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0" fontId="0" fillId="7" borderId="0" xfId="0" applyFont="1" applyFill="1" applyBorder="1" applyAlignment="1" applyProtection="1">
      <alignment horizontal="left"/>
    </xf>
    <xf numFmtId="0" fontId="0" fillId="7" borderId="0" xfId="0" applyFill="1" applyBorder="1" applyAlignment="1" applyProtection="1">
      <alignment horizontal="left" vertical="center"/>
    </xf>
    <xf numFmtId="0" fontId="0" fillId="0" borderId="0" xfId="0" applyFont="1" applyFill="1" applyBorder="1" applyAlignment="1" applyProtection="1">
      <alignment horizontal="left" vertical="top" wrapText="1"/>
    </xf>
    <xf numFmtId="0" fontId="14" fillId="0" borderId="0" xfId="2"/>
    <xf numFmtId="0" fontId="2" fillId="2" borderId="0" xfId="0" applyFont="1" applyFill="1" applyAlignment="1" applyProtection="1">
      <alignment horizontal="center" vertical="center" wrapText="1"/>
    </xf>
    <xf numFmtId="0" fontId="2" fillId="2" borderId="0" xfId="0" applyFont="1" applyFill="1" applyAlignment="1" applyProtection="1">
      <alignment horizontal="center" vertical="center"/>
    </xf>
    <xf numFmtId="0" fontId="0" fillId="0" borderId="8" xfId="0" applyBorder="1" applyAlignment="1" applyProtection="1">
      <alignment horizontal="left"/>
    </xf>
    <xf numFmtId="0" fontId="1" fillId="5" borderId="2" xfId="0" applyFont="1" applyFill="1" applyBorder="1" applyAlignment="1" applyProtection="1">
      <alignment horizontal="center" vertical="center" wrapText="1"/>
    </xf>
    <xf numFmtId="0" fontId="1" fillId="5" borderId="4"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1" fillId="5" borderId="9" xfId="0" applyFont="1" applyFill="1" applyBorder="1" applyAlignment="1" applyProtection="1">
      <alignment horizontal="center" vertical="center" wrapText="1"/>
    </xf>
    <xf numFmtId="0" fontId="1" fillId="5" borderId="38" xfId="0" applyFont="1" applyFill="1" applyBorder="1" applyAlignment="1" applyProtection="1">
      <alignment horizontal="center" vertical="center" wrapText="1"/>
    </xf>
    <xf numFmtId="0" fontId="1" fillId="5" borderId="61" xfId="0" applyFont="1" applyFill="1" applyBorder="1" applyAlignment="1" applyProtection="1">
      <alignment horizontal="center" vertical="center" wrapText="1"/>
    </xf>
    <xf numFmtId="0" fontId="1" fillId="5" borderId="43" xfId="0" applyFont="1" applyFill="1" applyBorder="1" applyAlignment="1" applyProtection="1">
      <alignment horizontal="center" vertical="center" wrapText="1"/>
    </xf>
    <xf numFmtId="0" fontId="1" fillId="5" borderId="62"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xf>
    <xf numFmtId="0" fontId="1" fillId="5" borderId="9" xfId="0" applyFont="1" applyFill="1" applyBorder="1" applyAlignment="1" applyProtection="1">
      <alignment horizontal="center" vertical="center"/>
    </xf>
    <xf numFmtId="0" fontId="0" fillId="3" borderId="1" xfId="0" applyFill="1" applyBorder="1" applyAlignment="1" applyProtection="1">
      <alignment horizontal="center"/>
    </xf>
    <xf numFmtId="2" fontId="0" fillId="3" borderId="1" xfId="0" applyNumberFormat="1" applyFill="1" applyBorder="1" applyAlignment="1" applyProtection="1">
      <alignment horizontal="center"/>
    </xf>
    <xf numFmtId="2" fontId="0" fillId="8" borderId="10" xfId="0" applyNumberFormat="1" applyFill="1" applyBorder="1" applyAlignment="1" applyProtection="1">
      <alignment horizontal="center"/>
    </xf>
    <xf numFmtId="2" fontId="0" fillId="8" borderId="11" xfId="0" applyNumberFormat="1" applyFill="1" applyBorder="1" applyAlignment="1" applyProtection="1">
      <alignment horizontal="center"/>
    </xf>
    <xf numFmtId="2" fontId="0" fillId="8" borderId="12" xfId="0" applyNumberFormat="1" applyFill="1" applyBorder="1" applyAlignment="1" applyProtection="1">
      <alignment horizontal="center"/>
    </xf>
    <xf numFmtId="2" fontId="0" fillId="3" borderId="10" xfId="0" applyNumberFormat="1" applyFill="1" applyBorder="1" applyAlignment="1" applyProtection="1">
      <alignment horizontal="center"/>
    </xf>
    <xf numFmtId="2" fontId="0" fillId="3" borderId="11" xfId="0" applyNumberFormat="1" applyFill="1" applyBorder="1" applyAlignment="1" applyProtection="1">
      <alignment horizontal="center"/>
    </xf>
    <xf numFmtId="2" fontId="0" fillId="3" borderId="12" xfId="0" applyNumberFormat="1" applyFill="1" applyBorder="1" applyAlignment="1" applyProtection="1">
      <alignment horizontal="center"/>
    </xf>
    <xf numFmtId="0" fontId="0" fillId="8" borderId="11" xfId="0" applyFill="1" applyBorder="1" applyAlignment="1" applyProtection="1">
      <alignment horizontal="center"/>
    </xf>
    <xf numFmtId="0" fontId="0" fillId="8" borderId="12" xfId="0" applyFill="1" applyBorder="1" applyAlignment="1" applyProtection="1">
      <alignment horizontal="center"/>
    </xf>
    <xf numFmtId="2" fontId="0" fillId="3" borderId="48" xfId="0" applyNumberFormat="1" applyFill="1" applyBorder="1" applyAlignment="1">
      <alignment horizontal="center"/>
    </xf>
    <xf numFmtId="2" fontId="0" fillId="3" borderId="12" xfId="0" applyNumberFormat="1" applyFill="1" applyBorder="1" applyAlignment="1">
      <alignment horizontal="center"/>
    </xf>
    <xf numFmtId="164" fontId="0" fillId="8" borderId="7" xfId="0" applyNumberFormat="1" applyFill="1" applyBorder="1" applyAlignment="1" applyProtection="1">
      <alignment horizontal="center"/>
    </xf>
    <xf numFmtId="164" fontId="0" fillId="8" borderId="9" xfId="0" applyNumberFormat="1" applyFill="1" applyBorder="1" applyAlignment="1" applyProtection="1">
      <alignment horizontal="center"/>
    </xf>
    <xf numFmtId="0" fontId="0" fillId="5" borderId="10" xfId="0" applyFill="1" applyBorder="1" applyAlignment="1" applyProtection="1">
      <alignment horizontal="center"/>
    </xf>
    <xf numFmtId="0" fontId="0" fillId="5" borderId="11" xfId="0" applyFill="1" applyBorder="1" applyAlignment="1" applyProtection="1">
      <alignment horizontal="center"/>
    </xf>
    <xf numFmtId="0" fontId="0" fillId="8" borderId="10" xfId="0" applyFill="1" applyBorder="1" applyAlignment="1" applyProtection="1">
      <alignment horizontal="center"/>
    </xf>
    <xf numFmtId="164" fontId="0" fillId="8" borderId="10" xfId="0" applyNumberFormat="1" applyFill="1" applyBorder="1" applyAlignment="1" applyProtection="1">
      <alignment horizontal="center"/>
    </xf>
    <xf numFmtId="164" fontId="0" fillId="8" borderId="12" xfId="0" applyNumberFormat="1" applyFill="1" applyBorder="1" applyAlignment="1" applyProtection="1">
      <alignment horizontal="center"/>
    </xf>
    <xf numFmtId="0" fontId="0" fillId="5" borderId="12" xfId="0" applyFill="1"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1" fillId="5" borderId="1" xfId="0" applyFont="1" applyFill="1" applyBorder="1" applyAlignment="1" applyProtection="1">
      <alignment horizontal="center" vertical="center" wrapText="1"/>
    </xf>
    <xf numFmtId="0" fontId="0" fillId="0" borderId="0" xfId="0" applyBorder="1" applyAlignment="1" applyProtection="1">
      <alignment horizontal="center"/>
    </xf>
    <xf numFmtId="0" fontId="0" fillId="8" borderId="7" xfId="0" applyFill="1" applyBorder="1" applyAlignment="1" applyProtection="1">
      <alignment horizontal="center"/>
    </xf>
    <xf numFmtId="0" fontId="0" fillId="8" borderId="8" xfId="0" applyFill="1" applyBorder="1" applyAlignment="1" applyProtection="1">
      <alignment horizontal="center"/>
    </xf>
    <xf numFmtId="4" fontId="0" fillId="8" borderId="10" xfId="0" applyNumberFormat="1" applyFill="1" applyBorder="1" applyAlignment="1" applyProtection="1">
      <alignment horizontal="right"/>
    </xf>
    <xf numFmtId="4" fontId="0" fillId="8" borderId="12" xfId="0" applyNumberFormat="1" applyFill="1" applyBorder="1" applyAlignment="1" applyProtection="1">
      <alignment horizontal="right"/>
    </xf>
    <xf numFmtId="0" fontId="1" fillId="5" borderId="20"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0" fillId="5" borderId="34" xfId="0" applyFill="1" applyBorder="1" applyAlignment="1">
      <alignment horizontal="center"/>
    </xf>
    <xf numFmtId="0" fontId="0" fillId="5" borderId="37" xfId="0" applyFill="1" applyBorder="1" applyAlignment="1">
      <alignment horizontal="center"/>
    </xf>
    <xf numFmtId="0" fontId="0" fillId="5" borderId="1" xfId="0" applyFill="1" applyBorder="1" applyAlignment="1">
      <alignment horizontal="center"/>
    </xf>
    <xf numFmtId="1" fontId="0" fillId="8" borderId="34" xfId="0" applyNumberFormat="1" applyFill="1" applyBorder="1" applyAlignment="1">
      <alignment horizontal="center"/>
    </xf>
    <xf numFmtId="1" fontId="0" fillId="8" borderId="35" xfId="0" applyNumberFormat="1" applyFill="1" applyBorder="1" applyAlignment="1">
      <alignment horizontal="center"/>
    </xf>
    <xf numFmtId="1" fontId="0" fillId="8" borderId="34" xfId="0" applyNumberFormat="1" applyFill="1" applyBorder="1" applyAlignment="1" applyProtection="1">
      <alignment horizontal="center"/>
    </xf>
    <xf numFmtId="1" fontId="0" fillId="8" borderId="37" xfId="0" applyNumberFormat="1" applyFill="1" applyBorder="1" applyAlignment="1" applyProtection="1">
      <alignment horizontal="center"/>
    </xf>
    <xf numFmtId="4" fontId="0" fillId="8" borderId="21" xfId="0" applyNumberFormat="1" applyFill="1" applyBorder="1" applyAlignment="1" applyProtection="1">
      <alignment horizontal="right"/>
    </xf>
    <xf numFmtId="0" fontId="1" fillId="5" borderId="1" xfId="0" applyFont="1" applyFill="1" applyBorder="1" applyAlignment="1" applyProtection="1">
      <alignment horizontal="center" wrapText="1"/>
    </xf>
    <xf numFmtId="4" fontId="0" fillId="8" borderId="1" xfId="0" applyNumberFormat="1" applyFill="1" applyBorder="1" applyAlignment="1" applyProtection="1">
      <alignment horizontal="right"/>
    </xf>
    <xf numFmtId="0" fontId="1" fillId="6"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0" fillId="0" borderId="0" xfId="0" applyFill="1" applyBorder="1" applyAlignment="1" applyProtection="1">
      <alignment horizontal="center"/>
    </xf>
    <xf numFmtId="0" fontId="1" fillId="5" borderId="1" xfId="0" applyFont="1" applyFill="1" applyBorder="1" applyAlignment="1" applyProtection="1">
      <alignment horizontal="center" vertical="center"/>
    </xf>
    <xf numFmtId="0" fontId="0" fillId="9" borderId="1" xfId="0" applyFill="1" applyBorder="1" applyAlignment="1" applyProtection="1">
      <alignment horizontal="center"/>
    </xf>
    <xf numFmtId="0" fontId="0" fillId="0" borderId="1" xfId="0" applyFill="1" applyBorder="1" applyAlignment="1" applyProtection="1">
      <alignment horizontal="left"/>
    </xf>
    <xf numFmtId="0" fontId="0" fillId="0" borderId="7" xfId="0" applyFill="1" applyBorder="1" applyAlignment="1" applyProtection="1">
      <alignment horizontal="center"/>
    </xf>
    <xf numFmtId="0" fontId="0" fillId="0" borderId="8" xfId="0" applyFill="1" applyBorder="1" applyAlignment="1" applyProtection="1">
      <alignment horizontal="center"/>
    </xf>
    <xf numFmtId="0" fontId="0" fillId="5" borderId="0" xfId="0" applyFill="1" applyBorder="1" applyAlignment="1">
      <alignment horizontal="center"/>
    </xf>
    <xf numFmtId="0" fontId="0" fillId="5" borderId="3" xfId="0" applyFill="1" applyBorder="1" applyAlignment="1">
      <alignment horizontal="center"/>
    </xf>
    <xf numFmtId="2" fontId="9" fillId="3" borderId="10" xfId="0" applyNumberFormat="1" applyFont="1" applyFill="1" applyBorder="1" applyAlignment="1" applyProtection="1">
      <alignment horizontal="center"/>
    </xf>
    <xf numFmtId="2" fontId="9" fillId="3" borderId="12" xfId="0" applyNumberFormat="1" applyFont="1" applyFill="1" applyBorder="1" applyAlignment="1" applyProtection="1">
      <alignment horizontal="center"/>
    </xf>
    <xf numFmtId="0" fontId="0" fillId="5" borderId="0" xfId="0" applyFill="1" applyBorder="1" applyAlignment="1" applyProtection="1">
      <alignment horizontal="center"/>
    </xf>
    <xf numFmtId="0" fontId="1" fillId="6" borderId="2" xfId="0" applyFont="1" applyFill="1" applyBorder="1" applyAlignment="1" applyProtection="1">
      <alignment horizontal="center" vertical="center" wrapText="1"/>
    </xf>
    <xf numFmtId="0" fontId="1" fillId="6" borderId="3" xfId="0"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0"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0" fillId="0" borderId="10" xfId="0" applyFill="1" applyBorder="1" applyAlignment="1" applyProtection="1">
      <alignment horizontal="left"/>
    </xf>
    <xf numFmtId="0" fontId="0" fillId="0" borderId="12" xfId="0" applyFill="1" applyBorder="1" applyAlignment="1" applyProtection="1">
      <alignment horizontal="left"/>
    </xf>
    <xf numFmtId="0" fontId="1" fillId="4" borderId="10" xfId="0" applyFont="1" applyFill="1" applyBorder="1" applyAlignment="1" applyProtection="1">
      <alignment horizontal="left"/>
    </xf>
    <xf numFmtId="0" fontId="1" fillId="4" borderId="11" xfId="0" applyFont="1" applyFill="1" applyBorder="1" applyAlignment="1" applyProtection="1">
      <alignment horizontal="left"/>
    </xf>
    <xf numFmtId="0" fontId="0" fillId="0" borderId="0" xfId="0" applyFill="1" applyBorder="1" applyAlignment="1" applyProtection="1">
      <alignment horizontal="left" wrapText="1"/>
    </xf>
    <xf numFmtId="0" fontId="0" fillId="0" borderId="10" xfId="0" applyFill="1" applyBorder="1" applyAlignment="1" applyProtection="1">
      <alignment horizontal="center"/>
    </xf>
    <xf numFmtId="0" fontId="0" fillId="0" borderId="12" xfId="0" applyFill="1" applyBorder="1" applyAlignment="1" applyProtection="1">
      <alignment horizontal="center"/>
    </xf>
    <xf numFmtId="0" fontId="1" fillId="5" borderId="3"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0" fillId="3" borderId="10" xfId="0" applyFill="1" applyBorder="1" applyAlignment="1" applyProtection="1">
      <alignment horizontal="center"/>
    </xf>
    <xf numFmtId="0" fontId="0" fillId="3" borderId="12" xfId="0" applyFill="1" applyBorder="1" applyAlignment="1" applyProtection="1">
      <alignment horizontal="center"/>
    </xf>
    <xf numFmtId="9" fontId="0" fillId="3" borderId="10" xfId="0" applyNumberFormat="1" applyFont="1" applyFill="1" applyBorder="1" applyAlignment="1" applyProtection="1">
      <alignment horizontal="center"/>
    </xf>
    <xf numFmtId="9" fontId="0" fillId="3" borderId="11" xfId="0" applyNumberFormat="1" applyFont="1" applyFill="1" applyBorder="1" applyAlignment="1" applyProtection="1">
      <alignment horizontal="center"/>
    </xf>
    <xf numFmtId="9" fontId="0" fillId="3" borderId="12" xfId="0" applyNumberFormat="1" applyFont="1" applyFill="1" applyBorder="1" applyAlignment="1" applyProtection="1">
      <alignment horizontal="center"/>
    </xf>
    <xf numFmtId="9" fontId="0" fillId="3" borderId="2" xfId="0" applyNumberFormat="1" applyFill="1" applyBorder="1" applyAlignment="1" applyProtection="1">
      <alignment horizontal="center"/>
    </xf>
    <xf numFmtId="9" fontId="0" fillId="3" borderId="3" xfId="0" applyNumberFormat="1" applyFill="1" applyBorder="1" applyAlignment="1" applyProtection="1">
      <alignment horizontal="center"/>
    </xf>
    <xf numFmtId="9" fontId="0" fillId="3" borderId="4" xfId="0" applyNumberFormat="1" applyFill="1" applyBorder="1" applyAlignment="1" applyProtection="1">
      <alignment horizontal="center"/>
    </xf>
    <xf numFmtId="9" fontId="0" fillId="3" borderId="10" xfId="0" applyNumberFormat="1" applyFill="1" applyBorder="1" applyAlignment="1" applyProtection="1">
      <alignment horizontal="center"/>
    </xf>
    <xf numFmtId="9" fontId="0" fillId="3" borderId="11" xfId="0" applyNumberFormat="1" applyFill="1" applyBorder="1" applyAlignment="1" applyProtection="1">
      <alignment horizontal="center"/>
    </xf>
    <xf numFmtId="9" fontId="0" fillId="3" borderId="12" xfId="0" applyNumberFormat="1" applyFill="1" applyBorder="1" applyAlignment="1" applyProtection="1">
      <alignment horizontal="center"/>
    </xf>
    <xf numFmtId="0" fontId="0" fillId="3" borderId="10" xfId="0" applyFont="1" applyFill="1" applyBorder="1" applyAlignment="1" applyProtection="1">
      <alignment horizontal="center"/>
    </xf>
    <xf numFmtId="0" fontId="0" fillId="3" borderId="11" xfId="0" applyFont="1" applyFill="1" applyBorder="1" applyAlignment="1" applyProtection="1">
      <alignment horizontal="center"/>
    </xf>
    <xf numFmtId="0" fontId="0" fillId="3" borderId="12" xfId="0" applyFont="1" applyFill="1" applyBorder="1" applyAlignment="1" applyProtection="1">
      <alignment horizontal="center"/>
    </xf>
    <xf numFmtId="0" fontId="1" fillId="4" borderId="1" xfId="0" applyFont="1" applyFill="1" applyBorder="1" applyAlignment="1" applyProtection="1">
      <alignment horizontal="left" vertical="center"/>
    </xf>
    <xf numFmtId="0" fontId="0" fillId="0" borderId="21" xfId="0" applyFill="1" applyBorder="1" applyAlignment="1" applyProtection="1">
      <alignment horizontal="left"/>
    </xf>
    <xf numFmtId="0" fontId="0" fillId="0" borderId="1" xfId="0" applyFont="1" applyFill="1" applyBorder="1" applyAlignment="1" applyProtection="1">
      <alignment horizontal="left"/>
    </xf>
    <xf numFmtId="1" fontId="0" fillId="8" borderId="10" xfId="0" applyNumberFormat="1" applyFill="1" applyBorder="1" applyAlignment="1" applyProtection="1">
      <alignment horizontal="center"/>
    </xf>
    <xf numFmtId="1" fontId="0" fillId="8" borderId="12" xfId="0" applyNumberFormat="1" applyFill="1" applyBorder="1" applyAlignment="1" applyProtection="1">
      <alignment horizontal="center"/>
    </xf>
    <xf numFmtId="0" fontId="1" fillId="6" borderId="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7" xfId="0" applyFont="1" applyFill="1" applyBorder="1" applyAlignment="1" applyProtection="1">
      <alignment horizontal="center" vertical="center"/>
    </xf>
    <xf numFmtId="0" fontId="1" fillId="6" borderId="9" xfId="0" applyFont="1" applyFill="1" applyBorder="1" applyAlignment="1" applyProtection="1">
      <alignment horizontal="center" vertical="center"/>
    </xf>
    <xf numFmtId="0" fontId="1" fillId="6" borderId="3" xfId="0" applyFont="1" applyFill="1" applyBorder="1" applyAlignment="1" applyProtection="1">
      <alignment horizontal="center" vertical="center"/>
    </xf>
    <xf numFmtId="0" fontId="1" fillId="6" borderId="8" xfId="0" applyFont="1" applyFill="1" applyBorder="1" applyAlignment="1" applyProtection="1">
      <alignment horizontal="center" vertical="center"/>
    </xf>
    <xf numFmtId="164" fontId="0" fillId="8" borderId="5" xfId="0" applyNumberFormat="1" applyFill="1" applyBorder="1" applyAlignment="1" applyProtection="1">
      <alignment horizontal="center"/>
    </xf>
    <xf numFmtId="164" fontId="0" fillId="8" borderId="6" xfId="0" applyNumberFormat="1" applyFill="1" applyBorder="1" applyAlignment="1" applyProtection="1">
      <alignment horizontal="center"/>
    </xf>
    <xf numFmtId="0" fontId="1" fillId="5" borderId="10" xfId="0" applyFont="1" applyFill="1" applyBorder="1" applyAlignment="1" applyProtection="1">
      <alignment horizontal="left"/>
    </xf>
    <xf numFmtId="0" fontId="1" fillId="5" borderId="11" xfId="0" applyFont="1" applyFill="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0" fillId="0" borderId="0" xfId="0" applyBorder="1" applyAlignment="1" applyProtection="1">
      <alignment horizontal="left"/>
    </xf>
    <xf numFmtId="0" fontId="0" fillId="0" borderId="0" xfId="0" applyFill="1" applyBorder="1" applyAlignment="1" applyProtection="1">
      <alignment horizont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 xfId="0" applyFont="1" applyFill="1" applyBorder="1" applyAlignment="1" applyProtection="1">
      <alignment horizontal="left"/>
    </xf>
    <xf numFmtId="0" fontId="0" fillId="5" borderId="1" xfId="0" applyFill="1" applyBorder="1" applyAlignment="1" applyProtection="1">
      <alignment horizontal="center"/>
    </xf>
    <xf numFmtId="0" fontId="0" fillId="0" borderId="20" xfId="0" applyFill="1" applyBorder="1" applyAlignment="1" applyProtection="1">
      <alignment horizontal="left"/>
    </xf>
    <xf numFmtId="0" fontId="0" fillId="0" borderId="11" xfId="0" applyFill="1" applyBorder="1" applyAlignment="1" applyProtection="1">
      <alignment horizontal="center"/>
    </xf>
    <xf numFmtId="0" fontId="1" fillId="5" borderId="10" xfId="0" applyFont="1" applyFill="1" applyBorder="1" applyAlignment="1" applyProtection="1">
      <alignment horizontal="center" vertical="center"/>
    </xf>
    <xf numFmtId="0" fontId="1" fillId="5" borderId="11" xfId="0" applyFont="1" applyFill="1" applyBorder="1" applyAlignment="1" applyProtection="1">
      <alignment horizontal="center" vertical="center"/>
    </xf>
    <xf numFmtId="0" fontId="1" fillId="5" borderId="12" xfId="0" applyFont="1" applyFill="1" applyBorder="1" applyAlignment="1" applyProtection="1">
      <alignment horizontal="center" vertical="center"/>
    </xf>
    <xf numFmtId="0" fontId="1" fillId="5" borderId="2" xfId="0" applyFont="1" applyFill="1" applyBorder="1" applyAlignment="1" applyProtection="1">
      <alignment horizontal="center" wrapText="1"/>
    </xf>
    <xf numFmtId="0" fontId="1" fillId="5" borderId="3" xfId="0" applyFont="1" applyFill="1" applyBorder="1" applyAlignment="1" applyProtection="1">
      <alignment horizontal="center" wrapText="1"/>
    </xf>
    <xf numFmtId="0" fontId="1" fillId="5" borderId="4" xfId="0" applyFont="1" applyFill="1" applyBorder="1" applyAlignment="1" applyProtection="1">
      <alignment horizontal="center" wrapText="1"/>
    </xf>
    <xf numFmtId="0" fontId="1" fillId="5" borderId="7" xfId="0" applyFont="1" applyFill="1" applyBorder="1" applyAlignment="1" applyProtection="1">
      <alignment horizontal="center" wrapText="1"/>
    </xf>
    <xf numFmtId="0" fontId="1" fillId="5" borderId="8" xfId="0" applyFont="1" applyFill="1" applyBorder="1" applyAlignment="1" applyProtection="1">
      <alignment horizontal="center" wrapText="1"/>
    </xf>
    <xf numFmtId="0" fontId="1" fillId="5" borderId="9" xfId="0" applyFont="1" applyFill="1" applyBorder="1" applyAlignment="1" applyProtection="1">
      <alignment horizontal="center" wrapText="1"/>
    </xf>
    <xf numFmtId="164" fontId="0" fillId="8" borderId="1" xfId="0" applyNumberFormat="1" applyFill="1" applyBorder="1" applyAlignment="1" applyProtection="1">
      <alignment horizontal="center"/>
    </xf>
    <xf numFmtId="9" fontId="0" fillId="3" borderId="1" xfId="0" applyNumberFormat="1" applyFill="1" applyBorder="1" applyAlignment="1" applyProtection="1">
      <alignment horizontal="center"/>
    </xf>
    <xf numFmtId="0" fontId="0" fillId="3" borderId="1" xfId="0" applyFont="1" applyFill="1" applyBorder="1" applyAlignment="1" applyProtection="1">
      <alignment horizontal="center"/>
    </xf>
    <xf numFmtId="0" fontId="0" fillId="0" borderId="22" xfId="0" applyFill="1" applyBorder="1" applyAlignment="1" applyProtection="1">
      <alignment horizontal="left"/>
    </xf>
    <xf numFmtId="0" fontId="0" fillId="3" borderId="11" xfId="0" applyFill="1" applyBorder="1" applyAlignment="1" applyProtection="1">
      <alignment horizontal="center"/>
    </xf>
    <xf numFmtId="9" fontId="0" fillId="3" borderId="10" xfId="1" applyFont="1" applyFill="1" applyBorder="1" applyAlignment="1">
      <alignment horizontal="center"/>
    </xf>
    <xf numFmtId="9" fontId="0" fillId="3" borderId="11" xfId="1" applyFont="1" applyFill="1" applyBorder="1" applyAlignment="1">
      <alignment horizontal="center"/>
    </xf>
    <xf numFmtId="9" fontId="0" fillId="3" borderId="12" xfId="1" applyFont="1" applyFill="1" applyBorder="1" applyAlignment="1">
      <alignment horizontal="center"/>
    </xf>
    <xf numFmtId="9" fontId="0" fillId="3" borderId="10" xfId="1" applyFont="1" applyFill="1" applyBorder="1" applyAlignment="1" applyProtection="1">
      <alignment horizontal="center"/>
    </xf>
    <xf numFmtId="9" fontId="0" fillId="3" borderId="11" xfId="1" applyFont="1" applyFill="1" applyBorder="1" applyAlignment="1" applyProtection="1">
      <alignment horizontal="center"/>
    </xf>
    <xf numFmtId="9" fontId="0" fillId="3" borderId="12" xfId="1" applyFont="1" applyFill="1" applyBorder="1" applyAlignment="1" applyProtection="1">
      <alignment horizontal="center"/>
    </xf>
    <xf numFmtId="0" fontId="1" fillId="0" borderId="0" xfId="0" applyFont="1" applyFill="1" applyBorder="1" applyAlignment="1" applyProtection="1">
      <alignment horizontal="left"/>
    </xf>
    <xf numFmtId="0" fontId="0" fillId="0" borderId="0" xfId="0" applyFont="1" applyFill="1" applyBorder="1" applyAlignment="1" applyProtection="1">
      <alignment horizontal="left"/>
    </xf>
    <xf numFmtId="0" fontId="9"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0" fillId="0" borderId="0" xfId="0" applyFill="1" applyBorder="1" applyAlignment="1" applyProtection="1">
      <alignment horizontal="left" vertical="center"/>
    </xf>
    <xf numFmtId="0" fontId="0" fillId="0" borderId="0" xfId="0" applyFill="1" applyBorder="1" applyAlignment="1" applyProtection="1">
      <alignment horizontal="center" vertical="center" wrapText="1"/>
    </xf>
    <xf numFmtId="0" fontId="0" fillId="0" borderId="0" xfId="0" applyFill="1" applyBorder="1" applyAlignment="1" applyProtection="1">
      <alignment horizontal="center" vertical="center"/>
    </xf>
    <xf numFmtId="0" fontId="0" fillId="0" borderId="0" xfId="0" applyFill="1" applyBorder="1" applyAlignment="1" applyProtection="1">
      <alignment horizontal="left"/>
    </xf>
    <xf numFmtId="0" fontId="9" fillId="0" borderId="0" xfId="0" applyFont="1" applyFill="1" applyBorder="1" applyAlignment="1" applyProtection="1">
      <alignment horizontal="center"/>
    </xf>
    <xf numFmtId="0" fontId="1" fillId="4" borderId="12" xfId="0" applyFont="1" applyFill="1" applyBorder="1" applyAlignment="1" applyProtection="1">
      <alignment horizontal="left"/>
    </xf>
    <xf numFmtId="0" fontId="0" fillId="0" borderId="3"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1" fillId="4" borderId="2" xfId="0" applyFont="1" applyFill="1" applyBorder="1" applyAlignment="1" applyProtection="1">
      <alignment horizontal="left" vertical="center"/>
    </xf>
    <xf numFmtId="0" fontId="1" fillId="4" borderId="3" xfId="0" applyFont="1" applyFill="1" applyBorder="1" applyAlignment="1" applyProtection="1">
      <alignment horizontal="left" vertical="center"/>
    </xf>
    <xf numFmtId="0" fontId="1" fillId="4" borderId="7" xfId="0" applyFont="1" applyFill="1" applyBorder="1" applyAlignment="1" applyProtection="1">
      <alignment horizontal="left" vertical="center"/>
    </xf>
    <xf numFmtId="0" fontId="1" fillId="4" borderId="8" xfId="0" applyFont="1" applyFill="1" applyBorder="1" applyAlignment="1" applyProtection="1">
      <alignment horizontal="left" vertical="center"/>
    </xf>
    <xf numFmtId="4" fontId="0" fillId="8" borderId="10" xfId="0" applyNumberFormat="1" applyFill="1" applyBorder="1" applyAlignment="1">
      <alignment horizontal="right"/>
    </xf>
    <xf numFmtId="4" fontId="0" fillId="8" borderId="12" xfId="0" applyNumberFormat="1" applyFill="1" applyBorder="1" applyAlignment="1">
      <alignment horizontal="right"/>
    </xf>
    <xf numFmtId="2" fontId="0" fillId="8" borderId="1" xfId="0" applyNumberFormat="1" applyFill="1" applyBorder="1" applyAlignment="1" applyProtection="1">
      <alignment horizontal="right"/>
    </xf>
    <xf numFmtId="0" fontId="1" fillId="4" borderId="4" xfId="0" applyFont="1" applyFill="1" applyBorder="1" applyAlignment="1" applyProtection="1">
      <alignment horizontal="left" vertical="center"/>
    </xf>
    <xf numFmtId="0" fontId="1" fillId="4" borderId="9" xfId="0" applyFont="1" applyFill="1" applyBorder="1" applyAlignment="1" applyProtection="1">
      <alignment horizontal="left" vertical="center"/>
    </xf>
    <xf numFmtId="0" fontId="1" fillId="5" borderId="3" xfId="0" applyFont="1" applyFill="1" applyBorder="1" applyAlignment="1" applyProtection="1">
      <alignment horizontal="center"/>
    </xf>
    <xf numFmtId="0" fontId="1" fillId="5" borderId="5" xfId="0" applyFont="1" applyFill="1" applyBorder="1" applyAlignment="1" applyProtection="1">
      <alignment horizontal="center"/>
    </xf>
    <xf numFmtId="0" fontId="1" fillId="5" borderId="0" xfId="0" applyFont="1" applyFill="1" applyBorder="1" applyAlignment="1" applyProtection="1">
      <alignment horizontal="center"/>
    </xf>
    <xf numFmtId="0" fontId="1" fillId="5" borderId="38" xfId="0" applyFont="1" applyFill="1" applyBorder="1" applyAlignment="1" applyProtection="1">
      <alignment horizontal="center" wrapText="1"/>
    </xf>
    <xf numFmtId="0" fontId="1" fillId="5" borderId="40" xfId="0" applyFont="1" applyFill="1" applyBorder="1" applyAlignment="1" applyProtection="1">
      <alignment horizontal="center" wrapText="1"/>
    </xf>
    <xf numFmtId="0" fontId="1" fillId="5" borderId="44" xfId="0" applyFont="1" applyFill="1" applyBorder="1" applyAlignment="1" applyProtection="1">
      <alignment horizontal="center" wrapText="1"/>
    </xf>
    <xf numFmtId="0" fontId="1" fillId="5" borderId="45" xfId="0" applyFont="1" applyFill="1" applyBorder="1" applyAlignment="1" applyProtection="1">
      <alignment horizontal="center" wrapText="1"/>
    </xf>
    <xf numFmtId="0" fontId="1" fillId="5" borderId="0" xfId="0" applyFont="1" applyFill="1" applyBorder="1" applyAlignment="1" applyProtection="1">
      <alignment horizontal="center" wrapText="1"/>
    </xf>
    <xf numFmtId="0" fontId="1" fillId="5" borderId="2" xfId="0" applyFont="1" applyFill="1" applyBorder="1" applyAlignment="1" applyProtection="1">
      <alignment horizontal="center" vertical="top" wrapText="1"/>
    </xf>
    <xf numFmtId="0" fontId="1" fillId="5" borderId="3" xfId="0" applyFont="1" applyFill="1" applyBorder="1" applyAlignment="1" applyProtection="1">
      <alignment horizontal="center" vertical="top" wrapText="1"/>
    </xf>
    <xf numFmtId="0" fontId="1" fillId="5" borderId="5" xfId="0" applyFont="1" applyFill="1" applyBorder="1" applyAlignment="1" applyProtection="1">
      <alignment horizontal="center" vertical="top" wrapText="1"/>
    </xf>
    <xf numFmtId="0" fontId="1" fillId="5" borderId="0" xfId="0" applyFont="1" applyFill="1" applyBorder="1" applyAlignment="1" applyProtection="1">
      <alignment horizontal="center" vertical="top" wrapText="1"/>
    </xf>
    <xf numFmtId="0" fontId="0" fillId="0" borderId="10" xfId="0" applyFont="1" applyFill="1" applyBorder="1" applyAlignment="1" applyProtection="1">
      <alignment horizontal="left"/>
    </xf>
    <xf numFmtId="0" fontId="0" fillId="0" borderId="11" xfId="0" applyFont="1" applyFill="1" applyBorder="1" applyAlignment="1" applyProtection="1">
      <alignment horizontal="left"/>
    </xf>
    <xf numFmtId="0" fontId="0" fillId="0" borderId="12" xfId="0" applyFont="1" applyFill="1" applyBorder="1" applyAlignment="1" applyProtection="1">
      <alignment horizontal="left"/>
    </xf>
    <xf numFmtId="1" fontId="0" fillId="8" borderId="10" xfId="0" applyNumberFormat="1" applyFont="1" applyFill="1" applyBorder="1" applyAlignment="1" applyProtection="1">
      <alignment horizontal="center"/>
    </xf>
    <xf numFmtId="1" fontId="0" fillId="8" borderId="12" xfId="0" applyNumberFormat="1" applyFont="1" applyFill="1" applyBorder="1" applyAlignment="1" applyProtection="1">
      <alignment horizontal="center"/>
    </xf>
    <xf numFmtId="0" fontId="0" fillId="0" borderId="11" xfId="0" applyFill="1" applyBorder="1" applyAlignment="1" applyProtection="1">
      <alignment horizontal="left"/>
    </xf>
    <xf numFmtId="1" fontId="0" fillId="8" borderId="33" xfId="0" applyNumberFormat="1" applyFill="1" applyBorder="1" applyAlignment="1">
      <alignment horizontal="center"/>
    </xf>
    <xf numFmtId="0" fontId="0" fillId="3" borderId="46" xfId="0" applyFill="1" applyBorder="1" applyAlignment="1">
      <alignment horizontal="center"/>
    </xf>
    <xf numFmtId="0" fontId="0" fillId="3" borderId="47" xfId="0" applyFill="1" applyBorder="1" applyAlignment="1">
      <alignment horizontal="center"/>
    </xf>
    <xf numFmtId="9" fontId="12" fillId="3" borderId="10" xfId="1" applyFont="1" applyFill="1" applyBorder="1" applyAlignment="1" applyProtection="1">
      <alignment horizontal="center"/>
    </xf>
    <xf numFmtId="9" fontId="12" fillId="3" borderId="11" xfId="1" applyFont="1" applyFill="1" applyBorder="1" applyAlignment="1" applyProtection="1">
      <alignment horizontal="center"/>
    </xf>
    <xf numFmtId="9" fontId="12" fillId="3" borderId="12" xfId="1" applyFont="1" applyFill="1" applyBorder="1" applyAlignment="1" applyProtection="1">
      <alignment horizontal="center"/>
    </xf>
    <xf numFmtId="1" fontId="0" fillId="8" borderId="48" xfId="0" applyNumberFormat="1" applyFill="1" applyBorder="1" applyAlignment="1">
      <alignment horizontal="center"/>
    </xf>
    <xf numFmtId="1" fontId="0" fillId="8" borderId="49" xfId="0" applyNumberFormat="1" applyFill="1" applyBorder="1" applyAlignment="1">
      <alignment horizontal="center"/>
    </xf>
    <xf numFmtId="0" fontId="0" fillId="3" borderId="48" xfId="0" applyFill="1" applyBorder="1" applyAlignment="1">
      <alignment horizontal="center"/>
    </xf>
    <xf numFmtId="0" fontId="0" fillId="3" borderId="11" xfId="0" applyFill="1" applyBorder="1" applyAlignment="1">
      <alignment horizontal="center"/>
    </xf>
    <xf numFmtId="0" fontId="0" fillId="3" borderId="48" xfId="0" applyFill="1" applyBorder="1" applyAlignment="1" applyProtection="1">
      <alignment horizontal="center"/>
    </xf>
    <xf numFmtId="9" fontId="0" fillId="3" borderId="2" xfId="1" applyFont="1" applyFill="1" applyBorder="1" applyAlignment="1" applyProtection="1">
      <alignment horizontal="center"/>
    </xf>
    <xf numFmtId="9" fontId="0" fillId="3" borderId="3" xfId="1" applyFont="1" applyFill="1" applyBorder="1" applyAlignment="1" applyProtection="1">
      <alignment horizontal="center"/>
    </xf>
    <xf numFmtId="0" fontId="0" fillId="3" borderId="50" xfId="0" applyFill="1" applyBorder="1" applyAlignment="1" applyProtection="1">
      <alignment horizontal="center"/>
    </xf>
    <xf numFmtId="0" fontId="0" fillId="3" borderId="51" xfId="0" applyFill="1" applyBorder="1" applyAlignment="1" applyProtection="1">
      <alignment horizontal="center"/>
    </xf>
    <xf numFmtId="9" fontId="0" fillId="3" borderId="49" xfId="1" applyFont="1" applyFill="1" applyBorder="1" applyAlignment="1" applyProtection="1">
      <alignment horizontal="center"/>
    </xf>
    <xf numFmtId="0" fontId="1" fillId="5" borderId="39" xfId="0" applyFont="1" applyFill="1" applyBorder="1" applyAlignment="1" applyProtection="1">
      <alignment horizontal="center" vertical="center" wrapText="1"/>
    </xf>
    <xf numFmtId="0" fontId="1" fillId="5" borderId="41" xfId="0" applyFont="1" applyFill="1" applyBorder="1" applyAlignment="1" applyProtection="1">
      <alignment horizontal="center" vertical="center" wrapText="1"/>
    </xf>
    <xf numFmtId="0" fontId="0" fillId="0" borderId="33" xfId="0" applyBorder="1" applyAlignment="1" applyProtection="1">
      <alignment horizontal="left"/>
    </xf>
    <xf numFmtId="1" fontId="0" fillId="8" borderId="33" xfId="0" applyNumberFormat="1" applyFont="1" applyFill="1" applyBorder="1" applyAlignment="1" applyProtection="1">
      <alignment horizontal="center" vertical="top" wrapText="1"/>
    </xf>
    <xf numFmtId="10" fontId="0" fillId="8" borderId="33" xfId="0" applyNumberFormat="1" applyFont="1" applyFill="1" applyBorder="1" applyAlignment="1" applyProtection="1">
      <alignment horizontal="center" vertical="top" wrapText="1"/>
    </xf>
    <xf numFmtId="2" fontId="0" fillId="8" borderId="33" xfId="0" applyNumberFormat="1" applyFill="1" applyBorder="1" applyAlignment="1" applyProtection="1">
      <alignment horizontal="right"/>
    </xf>
    <xf numFmtId="0" fontId="1" fillId="4" borderId="33" xfId="0" applyFont="1" applyFill="1" applyBorder="1" applyAlignment="1" applyProtection="1">
      <alignment horizontal="left" vertical="center"/>
    </xf>
    <xf numFmtId="0" fontId="0" fillId="4" borderId="0" xfId="0" applyFill="1" applyBorder="1" applyAlignment="1" applyProtection="1">
      <alignment horizontal="center"/>
    </xf>
    <xf numFmtId="0" fontId="0" fillId="4" borderId="11" xfId="0" applyFill="1" applyBorder="1" applyAlignment="1" applyProtection="1">
      <alignment horizontal="center"/>
    </xf>
    <xf numFmtId="1" fontId="0" fillId="8" borderId="50" xfId="0" applyNumberFormat="1" applyFont="1" applyFill="1" applyBorder="1" applyAlignment="1" applyProtection="1">
      <alignment horizontal="center" vertical="top" wrapText="1"/>
    </xf>
    <xf numFmtId="1" fontId="0" fillId="8" borderId="51" xfId="0" applyNumberFormat="1" applyFont="1" applyFill="1" applyBorder="1" applyAlignment="1" applyProtection="1">
      <alignment horizontal="center" vertical="top" wrapText="1"/>
    </xf>
    <xf numFmtId="1" fontId="0" fillId="8" borderId="52" xfId="0" applyNumberFormat="1" applyFont="1" applyFill="1" applyBorder="1" applyAlignment="1" applyProtection="1">
      <alignment horizontal="center" vertical="top" wrapText="1"/>
    </xf>
    <xf numFmtId="0" fontId="0" fillId="0" borderId="36" xfId="0" applyBorder="1" applyAlignment="1" applyProtection="1">
      <alignment horizontal="left"/>
    </xf>
    <xf numFmtId="1" fontId="0" fillId="8" borderId="34" xfId="0" applyNumberFormat="1" applyFont="1" applyFill="1" applyBorder="1" applyAlignment="1" applyProtection="1">
      <alignment horizontal="center" vertical="top" wrapText="1"/>
    </xf>
    <xf numFmtId="1" fontId="0" fillId="8" borderId="37" xfId="0" applyNumberFormat="1" applyFont="1" applyFill="1" applyBorder="1" applyAlignment="1" applyProtection="1">
      <alignment horizontal="center" vertical="top" wrapText="1"/>
    </xf>
    <xf numFmtId="1" fontId="0" fillId="8" borderId="35" xfId="0" applyNumberFormat="1" applyFont="1" applyFill="1" applyBorder="1" applyAlignment="1" applyProtection="1">
      <alignment horizontal="center" vertical="top" wrapText="1"/>
    </xf>
    <xf numFmtId="0" fontId="1" fillId="7" borderId="0" xfId="0" applyFont="1" applyFill="1" applyBorder="1" applyAlignment="1" applyProtection="1">
      <alignment horizontal="left" vertical="center"/>
    </xf>
    <xf numFmtId="0" fontId="1" fillId="7" borderId="0" xfId="0" applyFont="1" applyFill="1" applyBorder="1" applyAlignment="1" applyProtection="1">
      <alignment horizontal="center" vertical="center" wrapText="1"/>
    </xf>
    <xf numFmtId="0" fontId="1" fillId="7" borderId="0" xfId="0" applyFont="1" applyFill="1" applyBorder="1" applyAlignment="1" applyProtection="1">
      <alignment horizontal="center" vertical="center"/>
    </xf>
    <xf numFmtId="0" fontId="1" fillId="7" borderId="0" xfId="0" applyFont="1" applyFill="1" applyBorder="1" applyAlignment="1" applyProtection="1">
      <alignment horizontal="left"/>
    </xf>
    <xf numFmtId="0" fontId="0" fillId="7" borderId="0" xfId="0" applyFill="1" applyBorder="1" applyAlignment="1" applyProtection="1">
      <alignment horizontal="center"/>
    </xf>
    <xf numFmtId="0" fontId="0" fillId="0" borderId="38" xfId="0" applyBorder="1" applyAlignment="1" applyProtection="1">
      <alignment horizontal="left"/>
    </xf>
    <xf numFmtId="0" fontId="0" fillId="0" borderId="39" xfId="0" applyBorder="1" applyAlignment="1" applyProtection="1">
      <alignment horizontal="left"/>
    </xf>
    <xf numFmtId="0" fontId="0" fillId="5" borderId="34" xfId="0" applyFont="1" applyFill="1" applyBorder="1" applyAlignment="1" applyProtection="1">
      <alignment horizontal="center" vertical="top" wrapText="1"/>
    </xf>
    <xf numFmtId="0" fontId="0" fillId="5" borderId="37" xfId="0" applyFont="1" applyFill="1" applyBorder="1" applyAlignment="1" applyProtection="1">
      <alignment horizontal="center" vertical="top" wrapText="1"/>
    </xf>
    <xf numFmtId="0" fontId="0" fillId="5" borderId="35" xfId="0" applyFont="1" applyFill="1" applyBorder="1" applyAlignment="1" applyProtection="1">
      <alignment horizontal="center" vertical="top" wrapText="1"/>
    </xf>
    <xf numFmtId="0" fontId="0" fillId="7" borderId="0" xfId="0" applyFill="1" applyBorder="1" applyAlignment="1" applyProtection="1">
      <alignment horizontal="left"/>
    </xf>
    <xf numFmtId="0" fontId="1" fillId="4" borderId="34" xfId="0" applyFont="1" applyFill="1" applyBorder="1" applyAlignment="1" applyProtection="1">
      <alignment horizontal="left"/>
    </xf>
    <xf numFmtId="0" fontId="1" fillId="4" borderId="37" xfId="0" applyFont="1" applyFill="1" applyBorder="1" applyAlignment="1" applyProtection="1">
      <alignment horizontal="left"/>
    </xf>
    <xf numFmtId="0" fontId="9" fillId="7" borderId="0" xfId="0" applyFont="1" applyFill="1" applyBorder="1" applyAlignment="1" applyProtection="1">
      <alignment horizontal="left"/>
    </xf>
    <xf numFmtId="0" fontId="9" fillId="7" borderId="0" xfId="0" applyFont="1" applyFill="1" applyBorder="1" applyAlignment="1" applyProtection="1">
      <alignment horizontal="center"/>
    </xf>
    <xf numFmtId="0" fontId="0" fillId="4" borderId="1" xfId="0" applyFill="1" applyBorder="1" applyAlignment="1" applyProtection="1">
      <alignment horizontal="center"/>
    </xf>
    <xf numFmtId="4" fontId="0" fillId="8" borderId="10" xfId="0" applyNumberFormat="1" applyFont="1" applyFill="1" applyBorder="1" applyAlignment="1" applyProtection="1">
      <alignment horizontal="right"/>
    </xf>
    <xf numFmtId="4" fontId="0" fillId="8" borderId="12" xfId="0" applyNumberFormat="1" applyFont="1" applyFill="1" applyBorder="1" applyAlignment="1" applyProtection="1">
      <alignment horizontal="right"/>
    </xf>
    <xf numFmtId="4" fontId="0" fillId="8" borderId="10" xfId="0" quotePrefix="1" applyNumberFormat="1" applyFill="1" applyBorder="1" applyAlignment="1" applyProtection="1">
      <alignment horizontal="right"/>
    </xf>
    <xf numFmtId="0" fontId="1" fillId="5" borderId="11" xfId="0" applyFont="1" applyFill="1" applyBorder="1" applyAlignment="1" applyProtection="1">
      <alignment horizontal="center"/>
    </xf>
    <xf numFmtId="4" fontId="0" fillId="8" borderId="11" xfId="0" applyNumberFormat="1" applyFill="1" applyBorder="1" applyAlignment="1" applyProtection="1">
      <alignment horizontal="right"/>
    </xf>
    <xf numFmtId="10" fontId="0" fillId="8" borderId="10" xfId="1" applyNumberFormat="1" applyFont="1" applyFill="1" applyBorder="1" applyAlignment="1" applyProtection="1">
      <alignment horizontal="right"/>
    </xf>
    <xf numFmtId="10" fontId="0" fillId="8" borderId="12" xfId="1" applyNumberFormat="1" applyFont="1" applyFill="1" applyBorder="1" applyAlignment="1" applyProtection="1">
      <alignment horizontal="right"/>
    </xf>
    <xf numFmtId="0" fontId="1" fillId="4" borderId="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7"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0" fillId="7" borderId="0" xfId="0" applyFont="1" applyFill="1" applyBorder="1" applyAlignment="1" applyProtection="1">
      <alignment horizontal="left"/>
    </xf>
    <xf numFmtId="0" fontId="6" fillId="7" borderId="0" xfId="0" applyFont="1" applyFill="1" applyBorder="1" applyAlignment="1" applyProtection="1">
      <alignment horizontal="center"/>
    </xf>
    <xf numFmtId="0" fontId="0" fillId="7" borderId="0" xfId="0" applyFill="1" applyBorder="1" applyAlignment="1" applyProtection="1">
      <alignment horizontal="left" vertical="center"/>
    </xf>
    <xf numFmtId="0" fontId="0" fillId="7" borderId="0" xfId="0" applyFill="1" applyBorder="1" applyAlignment="1" applyProtection="1">
      <alignment horizontal="center" vertical="center" wrapText="1"/>
    </xf>
    <xf numFmtId="4" fontId="0" fillId="8" borderId="10" xfId="0" applyNumberFormat="1" applyFont="1" applyFill="1" applyBorder="1" applyAlignment="1" applyProtection="1">
      <alignment horizontal="right" vertical="center" wrapText="1"/>
    </xf>
    <xf numFmtId="4" fontId="0" fillId="8" borderId="12" xfId="0" applyNumberFormat="1" applyFont="1" applyFill="1" applyBorder="1" applyAlignment="1" applyProtection="1">
      <alignment horizontal="right" vertical="center" wrapText="1"/>
    </xf>
    <xf numFmtId="0" fontId="11" fillId="0" borderId="0" xfId="0" applyFont="1" applyFill="1" applyBorder="1" applyAlignment="1" applyProtection="1">
      <alignment horizontal="left" vertical="top" wrapText="1"/>
    </xf>
    <xf numFmtId="0" fontId="1" fillId="4" borderId="10" xfId="0" applyFont="1" applyFill="1" applyBorder="1" applyAlignment="1" applyProtection="1">
      <alignment horizontal="left" vertical="center"/>
    </xf>
    <xf numFmtId="0" fontId="1" fillId="4" borderId="11" xfId="0" applyFont="1" applyFill="1" applyBorder="1" applyAlignment="1" applyProtection="1">
      <alignment horizontal="left" vertical="center"/>
    </xf>
    <xf numFmtId="10" fontId="0" fillId="8" borderId="11" xfId="1" applyNumberFormat="1" applyFont="1" applyFill="1" applyBorder="1" applyAlignment="1" applyProtection="1">
      <alignment horizontal="right"/>
    </xf>
  </cellXfs>
  <cellStyles count="3">
    <cellStyle name="Hyperlink" xfId="2" builtinId="8"/>
    <cellStyle name="Normal" xfId="0" builtinId="0"/>
    <cellStyle name="Percent" xfId="1" builtinId="5"/>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FFFF"/>
      <color rgb="FFF6F6AA"/>
      <color rgb="FFF9F3B2"/>
      <color rgb="FFCCFFCC"/>
      <color rgb="FFF6F49A"/>
      <color rgb="FFF6F8AA"/>
      <color rgb="FFF5EC93"/>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hyperlink" Target="https://www.bcpork.ca/"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33866</xdr:colOff>
      <xdr:row>0</xdr:row>
      <xdr:rowOff>16934</xdr:rowOff>
    </xdr:from>
    <xdr:to>
      <xdr:col>11</xdr:col>
      <xdr:colOff>355599</xdr:colOff>
      <xdr:row>54</xdr:row>
      <xdr:rowOff>16934</xdr:rowOff>
    </xdr:to>
    <xdr:pic>
      <xdr:nvPicPr>
        <xdr:cNvPr id="4" name="Picture 3">
          <a:extLst>
            <a:ext uri="{FF2B5EF4-FFF2-40B4-BE49-F238E27FC236}">
              <a16:creationId xmlns:a16="http://schemas.microsoft.com/office/drawing/2014/main" id="{58729C82-D463-0747-8A8C-1890610447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66" y="16934"/>
          <a:ext cx="7772400" cy="1005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127001</xdr:colOff>
      <xdr:row>7</xdr:row>
      <xdr:rowOff>50799</xdr:rowOff>
    </xdr:from>
    <xdr:to>
      <xdr:col>11</xdr:col>
      <xdr:colOff>67734</xdr:colOff>
      <xdr:row>72</xdr:row>
      <xdr:rowOff>0</xdr:rowOff>
    </xdr:to>
    <xdr:sp macro="" textlink="">
      <xdr:nvSpPr>
        <xdr:cNvPr id="2" name="TextBox 1">
          <a:hlinkClick xmlns:r="http://schemas.openxmlformats.org/officeDocument/2006/relationships" r:id="rId1"/>
          <a:extLst>
            <a:ext uri="{FF2B5EF4-FFF2-40B4-BE49-F238E27FC236}">
              <a16:creationId xmlns:a16="http://schemas.microsoft.com/office/drawing/2014/main" id="{3ED1F96E-C5D2-408F-A61E-F9923EB748FF}"/>
            </a:ext>
          </a:extLst>
        </xdr:cNvPr>
        <xdr:cNvSpPr txBox="1"/>
      </xdr:nvSpPr>
      <xdr:spPr>
        <a:xfrm>
          <a:off x="127001" y="1328737"/>
          <a:ext cx="6751108" cy="118157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OBJECTIVES</a:t>
          </a:r>
        </a:p>
        <a:p>
          <a:r>
            <a:rPr lang="en-CA" sz="1100" baseline="0"/>
            <a:t>         </a:t>
          </a:r>
          <a:r>
            <a:rPr lang="en-CA" sz="1100"/>
            <a:t>• To provide an intuitive budget</a:t>
          </a:r>
          <a:r>
            <a:rPr lang="en-CA" sz="1100" baseline="0"/>
            <a:t> format for determining net income and costs of producing pork.</a:t>
          </a:r>
        </a:p>
        <a:p>
          <a:r>
            <a:rPr lang="en-CA" sz="1100" baseline="0"/>
            <a:t>         • To provide a flexible budget format to accomodate various production scenarios and combinations therof.</a:t>
          </a:r>
        </a:p>
        <a:p>
          <a:endParaRPr lang="en-CA" sz="1100" b="1" i="0">
            <a:solidFill>
              <a:schemeClr val="dk1"/>
            </a:solidFill>
            <a:effectLst/>
            <a:latin typeface="+mn-lt"/>
            <a:ea typeface="+mn-ea"/>
            <a:cs typeface="+mn-cs"/>
          </a:endParaRPr>
        </a:p>
        <a:p>
          <a:r>
            <a:rPr lang="en-CA" sz="1100" b="1" i="0">
              <a:solidFill>
                <a:schemeClr val="dk1"/>
              </a:solidFill>
              <a:effectLst/>
              <a:latin typeface="+mn-lt"/>
              <a:ea typeface="+mn-ea"/>
              <a:cs typeface="+mn-cs"/>
            </a:rPr>
            <a:t>INSTRUCTIONS</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There are five (5) worksheets in this budget program. They include: (1) Primary Inputs, (2) Income + Direct Expenses, (3) Indirect + Operating Expenses, (4) Capital Expenses, (5) Net Income + Per Unit Analysis. Depending how detailed the user wants to get concerning production costs, all worksheets may require the user to input information.</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Worksheet cells highlighted in yellow require the user to input data. Cells highlighted in blue are automatically generated from data inputted by the user in</a:t>
          </a:r>
          <a:r>
            <a:rPr lang="en-CA" sz="1100" b="0" i="0" baseline="0">
              <a:solidFill>
                <a:schemeClr val="dk1"/>
              </a:solidFill>
              <a:effectLst/>
              <a:latin typeface="+mn-lt"/>
              <a:ea typeface="+mn-ea"/>
              <a:cs typeface="+mn-cs"/>
            </a:rPr>
            <a:t> other worksheets </a:t>
          </a:r>
          <a:r>
            <a:rPr lang="en-CA" sz="1100" b="0" i="0">
              <a:solidFill>
                <a:schemeClr val="dk1"/>
              </a:solidFill>
              <a:effectLst/>
              <a:latin typeface="+mn-lt"/>
              <a:ea typeface="+mn-ea"/>
              <a:cs typeface="+mn-cs"/>
            </a:rPr>
            <a:t>(i.e., Primary Inputs) or are calculated outputs.</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Primary Inputs</a:t>
          </a:r>
          <a:r>
            <a:rPr lang="en-CA" sz="1100" b="0" i="0">
              <a:solidFill>
                <a:schemeClr val="dk1"/>
              </a:solidFill>
              <a:effectLst/>
              <a:latin typeface="+mn-lt"/>
              <a:ea typeface="+mn-ea"/>
              <a:cs typeface="+mn-cs"/>
            </a:rPr>
            <a:t> is a key worksheet. User is prompted to input key production and sales data. This forms the basis for other worksheet calculations and outputs. Primary Inputs tab includes reference tables regarding values for daily feeding amounts by animal type, and salvage values and useful life for buildings, equipment and machinery.</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Income + Direct Exp</a:t>
          </a:r>
          <a:r>
            <a:rPr lang="en-CA" sz="1100" b="0" i="0">
              <a:solidFill>
                <a:schemeClr val="dk1"/>
              </a:solidFill>
              <a:effectLst/>
              <a:latin typeface="+mn-lt"/>
              <a:ea typeface="+mn-ea"/>
              <a:cs typeface="+mn-cs"/>
            </a:rPr>
            <a:t> is a worksheet that will recognize various revenue streams, including farms selling carcasses or cuts of meat. Under Income, if there are carcass and/or meat cuts sales, the user needs to input the appropriate figures. The remainder of this tab focuses on Direct Expenses (e.g., feed, herd health,</a:t>
          </a:r>
          <a:r>
            <a:rPr lang="en-CA" sz="1100" b="0" i="0" baseline="0">
              <a:solidFill>
                <a:schemeClr val="dk1"/>
              </a:solidFill>
              <a:effectLst/>
              <a:latin typeface="+mn-lt"/>
              <a:ea typeface="+mn-ea"/>
              <a:cs typeface="+mn-cs"/>
            </a:rPr>
            <a:t> sanitation).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Indirect + Operating Exp</a:t>
          </a:r>
          <a:r>
            <a:rPr lang="en-CA" sz="1100" b="0" i="0">
              <a:solidFill>
                <a:schemeClr val="dk1"/>
              </a:solidFill>
              <a:effectLst/>
              <a:latin typeface="+mn-lt"/>
              <a:ea typeface="+mn-ea"/>
              <a:cs typeface="+mn-cs"/>
            </a:rPr>
            <a:t> is a worksheet where the user inputs indirect production costs (e.g., property taxes, insurance, building repairs). For farms operating multiple enterprises (e.g., pork, beef), the Indirect Expenses table allows the user to allocate a percentage (%) of each expense to the pork enterprise based on % of total farm revenue derived from pork sales (see table footnote). Total Operating Expenses (i.e., Direct + Indirect Expenses) including Interest on Operating Expenses</a:t>
          </a:r>
          <a:r>
            <a:rPr lang="en-CA" sz="1100" b="0" i="0" baseline="0">
              <a:solidFill>
                <a:schemeClr val="dk1"/>
              </a:solidFill>
              <a:effectLst/>
              <a:latin typeface="+mn-lt"/>
              <a:ea typeface="+mn-ea"/>
              <a:cs typeface="+mn-cs"/>
            </a:rPr>
            <a:t> are calculated at the end of this tab.</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Capital Exp</a:t>
          </a:r>
          <a:r>
            <a:rPr lang="en-CA" sz="1100" b="0" i="0">
              <a:solidFill>
                <a:schemeClr val="dk1"/>
              </a:solidFill>
              <a:effectLst/>
              <a:latin typeface="+mn-lt"/>
              <a:ea typeface="+mn-ea"/>
              <a:cs typeface="+mn-cs"/>
            </a:rPr>
            <a:t> is a worksheet that addresses Capital Expenses for Depreciation and Investment on buildings, equipment, machinery and livestock. The user inputs data for each expense.</a:t>
          </a:r>
          <a:r>
            <a:rPr lang="en-CA" sz="1100" b="0" i="0" baseline="0">
              <a:solidFill>
                <a:schemeClr val="dk1"/>
              </a:solidFill>
              <a:effectLst/>
              <a:latin typeface="+mn-lt"/>
              <a:ea typeface="+mn-ea"/>
              <a:cs typeface="+mn-cs"/>
            </a:rPr>
            <a:t> For farms operating multiple enterprises, the user inputs the </a:t>
          </a:r>
          <a:r>
            <a:rPr lang="en-CA" sz="1100" b="0" i="0">
              <a:solidFill>
                <a:schemeClr val="dk1"/>
              </a:solidFill>
              <a:effectLst/>
              <a:latin typeface="+mn-lt"/>
              <a:ea typeface="+mn-ea"/>
              <a:cs typeface="+mn-cs"/>
            </a:rPr>
            <a:t>% allocations of each expense to the pork enterprise based on % of total farm revenue derived from pork sales (see table footnote).</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Net Income + Per Unit Analysis </a:t>
          </a:r>
          <a:r>
            <a:rPr lang="en-CA" sz="1100" b="0" i="0">
              <a:solidFill>
                <a:schemeClr val="dk1"/>
              </a:solidFill>
              <a:effectLst/>
              <a:latin typeface="+mn-lt"/>
              <a:ea typeface="+mn-ea"/>
              <a:cs typeface="+mn-cs"/>
            </a:rPr>
            <a:t>combines all calculations into a summary of Total Income, Total Expenses, and Net Income (Table XII). Table XIII provides more in-depth analysis of income and expenses on a per unit basis (see table footnote). For farms with multiple revenue streams (e.g., weanling sales, market hog sales, carcass meat sales), this worksheet will automatically calculate the % of total pork revenues attributed to each revenue stream as well as per unit analysis (e.g., per weaner, per market hog, per lb or kg meat).</a:t>
          </a:r>
        </a:p>
        <a:p>
          <a:r>
            <a:rPr lang="en-CA" sz="1100" b="0" i="0">
              <a:solidFill>
                <a:schemeClr val="dk1"/>
              </a:solidFill>
              <a:effectLst/>
              <a:latin typeface="+mn-lt"/>
              <a:ea typeface="+mn-ea"/>
              <a:cs typeface="+mn-cs"/>
            </a:rPr>
            <a:t> </a:t>
          </a:r>
        </a:p>
        <a:p>
          <a:r>
            <a:rPr lang="en-CA" sz="1100" b="0" i="1">
              <a:solidFill>
                <a:schemeClr val="dk1"/>
              </a:solidFill>
              <a:effectLst/>
              <a:latin typeface="+mn-lt"/>
              <a:ea typeface="+mn-ea"/>
              <a:cs typeface="+mn-cs"/>
            </a:rPr>
            <a:t>Footnote: Prior to using this program, users are advised to review SECTION 3: PRODUCTION ECONOMICS of the Small Lot Pork Producer Resource Manual that was published by B.C. Pork in 2020</a:t>
          </a:r>
          <a:r>
            <a:rPr lang="en-CA" sz="1100" b="0" i="1" baseline="0">
              <a:solidFill>
                <a:schemeClr val="dk1"/>
              </a:solidFill>
              <a:effectLst/>
              <a:latin typeface="+mn-lt"/>
              <a:ea typeface="+mn-ea"/>
              <a:cs typeface="+mn-cs"/>
            </a:rPr>
            <a:t> (</a:t>
          </a:r>
          <a:r>
            <a:rPr lang="en-CA" sz="1100" b="0" i="1" u="sng" baseline="0">
              <a:solidFill>
                <a:srgbClr val="0070C0"/>
              </a:solidFill>
              <a:effectLst/>
              <a:latin typeface="+mn-lt"/>
              <a:ea typeface="+mn-ea"/>
              <a:cs typeface="+mn-cs"/>
            </a:rPr>
            <a:t>www.bcpork.ca</a:t>
          </a:r>
          <a:r>
            <a:rPr lang="en-CA" sz="1100" b="0" i="1" baseline="0">
              <a:solidFill>
                <a:schemeClr val="dk1"/>
              </a:solidFill>
              <a:effectLst/>
              <a:latin typeface="+mn-lt"/>
              <a:ea typeface="+mn-ea"/>
              <a:cs typeface="+mn-cs"/>
            </a:rPr>
            <a:t>)</a:t>
          </a:r>
          <a:r>
            <a:rPr lang="en-CA" sz="1100" b="0" i="1">
              <a:solidFill>
                <a:schemeClr val="dk1"/>
              </a:solidFill>
              <a:effectLst/>
              <a:latin typeface="+mn-lt"/>
              <a:ea typeface="+mn-ea"/>
              <a:cs typeface="+mn-cs"/>
            </a:rPr>
            <a:t>. Section 3 includes a copy of the same program worksheets and detailed background information on all expense items.</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ACKNOWLEDGEMENTS</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Funding was provided in part by B.C. Pork, through the Hog Industry Development Fund and the Canadian Agricultural Partnership, a five-year, $3 billion investment by federal, provincial and territorial governments to strengthen the agriculture, agri-food and agri-based products sector, ensuring continued innovation, growth and prosperity.</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LEGAL DISCLAIMER</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This budget calculator is only a guideline to calculate costs of pork production and per unit analyses. Neither B.C. Pork nor any of its funding partners (i.e., Government of Canada, the B.C. Ministry of Agriculture and their directors, agents, employees or contractors ) shall be held liable for any claims, damages or losses of any kind whatsoever arising out of improper or incorrect use of information generated from this budget calculator and assumes no responsibility for any direct, indirect, incidental, special, exemplary, or consequential damages that anyone incurs from the use of this information.</a:t>
          </a:r>
        </a:p>
        <a:p>
          <a:r>
            <a:rPr lang="en-CA" sz="1100" b="0" i="0">
              <a:solidFill>
                <a:schemeClr val="dk1"/>
              </a:solidFill>
              <a:effectLst/>
              <a:latin typeface="+mn-lt"/>
              <a:ea typeface="+mn-ea"/>
              <a:cs typeface="+mn-cs"/>
            </a:rPr>
            <a:t> </a:t>
          </a: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PROGRAM VERSION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Version 2020-10-01</a:t>
          </a:r>
        </a:p>
        <a:p>
          <a:r>
            <a:rPr lang="en-CA" sz="1100" b="0" i="0">
              <a:solidFill>
                <a:schemeClr val="dk1"/>
              </a:solidFill>
              <a:effectLst/>
              <a:latin typeface="+mn-lt"/>
              <a:ea typeface="+mn-ea"/>
              <a:cs typeface="+mn-cs"/>
            </a:rPr>
            <a:t>This program is compatible</a:t>
          </a:r>
          <a:r>
            <a:rPr lang="en-CA" sz="1100" b="0" i="0" baseline="0">
              <a:solidFill>
                <a:schemeClr val="dk1"/>
              </a:solidFill>
              <a:effectLst/>
              <a:latin typeface="+mn-lt"/>
              <a:ea typeface="+mn-ea"/>
              <a:cs typeface="+mn-cs"/>
            </a:rPr>
            <a:t> with Excel 2016, Excel 2019 and Excel 365. </a:t>
          </a:r>
          <a:r>
            <a:rPr lang="en-CA" sz="1100" b="0" i="0">
              <a:solidFill>
                <a:schemeClr val="dk1"/>
              </a:solidFill>
              <a:effectLst/>
              <a:latin typeface="+mn-lt"/>
              <a:ea typeface="+mn-ea"/>
              <a:cs typeface="+mn-cs"/>
            </a:rPr>
            <a:t> </a:t>
          </a:r>
        </a:p>
        <a:p>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 </a:t>
          </a:r>
        </a:p>
        <a:p>
          <a:r>
            <a:rPr lang="en-CA" sz="1100" b="1" i="0">
              <a:solidFill>
                <a:schemeClr val="dk1"/>
              </a:solidFill>
              <a:effectLst/>
              <a:latin typeface="+mn-lt"/>
              <a:ea typeface="+mn-ea"/>
              <a:cs typeface="+mn-cs"/>
            </a:rPr>
            <a:t>FOR FURTHER INFORMATION</a:t>
          </a:r>
          <a:endParaRPr lang="en-CA" sz="1100" b="0" i="0">
            <a:solidFill>
              <a:schemeClr val="dk1"/>
            </a:solidFill>
            <a:effectLst/>
            <a:latin typeface="+mn-lt"/>
            <a:ea typeface="+mn-ea"/>
            <a:cs typeface="+mn-cs"/>
          </a:endParaRPr>
        </a:p>
        <a:p>
          <a:r>
            <a:rPr lang="en-CA" sz="1100" b="0" i="0">
              <a:solidFill>
                <a:schemeClr val="dk1"/>
              </a:solidFill>
              <a:effectLst/>
              <a:latin typeface="+mn-lt"/>
              <a:ea typeface="+mn-ea"/>
              <a:cs typeface="+mn-cs"/>
            </a:rPr>
            <a:t>Please view B.C. Pork’s website (</a:t>
          </a:r>
          <a:r>
            <a:rPr lang="en-CA" sz="1100" b="0" i="0" u="sng">
              <a:solidFill>
                <a:srgbClr val="0070C0"/>
              </a:solidFill>
              <a:effectLst/>
              <a:latin typeface="+mn-lt"/>
              <a:ea typeface="+mn-ea"/>
              <a:cs typeface="+mn-cs"/>
            </a:rPr>
            <a:t>www.bcpork.ca</a:t>
          </a:r>
          <a:r>
            <a:rPr lang="en-CA" sz="1100" b="0" i="0">
              <a:solidFill>
                <a:schemeClr val="dk1"/>
              </a:solidFill>
              <a:effectLst/>
              <a:latin typeface="+mn-lt"/>
              <a:ea typeface="+mn-ea"/>
              <a:cs typeface="+mn-cs"/>
            </a:rPr>
            <a:t>) under Small Lot Pork Producers for the most current version of the Small Lot Pork Producer Resource Manual. Specific reading as it relates to this program budget can be found in SECTION 3: PRODUCTION ECONOMICS.</a:t>
          </a:r>
        </a:p>
        <a:p>
          <a:r>
            <a:rPr lang="en-CA" sz="1100" baseline="0"/>
            <a:t>                                              </a:t>
          </a:r>
          <a:endParaRPr lang="en-CA" sz="1100"/>
        </a:p>
      </xdr:txBody>
    </xdr:sp>
    <xdr:clientData/>
  </xdr:twoCellAnchor>
  <xdr:twoCellAnchor editAs="oneCell">
    <xdr:from>
      <xdr:col>0</xdr:col>
      <xdr:colOff>85795</xdr:colOff>
      <xdr:row>0</xdr:row>
      <xdr:rowOff>8467</xdr:rowOff>
    </xdr:from>
    <xdr:to>
      <xdr:col>11</xdr:col>
      <xdr:colOff>76200</xdr:colOff>
      <xdr:row>7</xdr:row>
      <xdr:rowOff>88618</xdr:rowOff>
    </xdr:to>
    <xdr:pic>
      <xdr:nvPicPr>
        <xdr:cNvPr id="7" name="Picture 6">
          <a:extLst>
            <a:ext uri="{FF2B5EF4-FFF2-40B4-BE49-F238E27FC236}">
              <a16:creationId xmlns:a16="http://schemas.microsoft.com/office/drawing/2014/main" id="{743FB364-7385-044B-9901-EFA89ECAFA3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125" t="5843" r="3538" b="12206"/>
        <a:stretch/>
      </xdr:blipFill>
      <xdr:spPr>
        <a:xfrm>
          <a:off x="85795" y="8467"/>
          <a:ext cx="6789138" cy="13840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1580444</xdr:colOff>
      <xdr:row>59</xdr:row>
      <xdr:rowOff>105833</xdr:rowOff>
    </xdr:from>
    <xdr:to>
      <xdr:col>10</xdr:col>
      <xdr:colOff>225777</xdr:colOff>
      <xdr:row>67</xdr:row>
      <xdr:rowOff>114300</xdr:rowOff>
    </xdr:to>
    <xdr:pic>
      <xdr:nvPicPr>
        <xdr:cNvPr id="5" name="Picture 4">
          <a:extLst>
            <a:ext uri="{FF2B5EF4-FFF2-40B4-BE49-F238E27FC236}">
              <a16:creationId xmlns:a16="http://schemas.microsoft.com/office/drawing/2014/main" id="{22E0CFE6-88FF-479B-BB1D-35DB0B6FA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2777" y="9666111"/>
          <a:ext cx="7316611" cy="14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1792112</xdr:colOff>
      <xdr:row>48</xdr:row>
      <xdr:rowOff>119944</xdr:rowOff>
    </xdr:from>
    <xdr:to>
      <xdr:col>8</xdr:col>
      <xdr:colOff>836085</xdr:colOff>
      <xdr:row>53</xdr:row>
      <xdr:rowOff>130527</xdr:rowOff>
    </xdr:to>
    <xdr:pic>
      <xdr:nvPicPr>
        <xdr:cNvPr id="6" name="Picture 5">
          <a:extLst>
            <a:ext uri="{FF2B5EF4-FFF2-40B4-BE49-F238E27FC236}">
              <a16:creationId xmlns:a16="http://schemas.microsoft.com/office/drawing/2014/main" id="{5C987772-6E34-4E02-920E-9EB650D227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41501" y="8480777"/>
          <a:ext cx="6706306" cy="927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D8D405-3A17-4959-90E6-8D5BE1EA7916}" name="Table1" displayName="Table1" ref="A1:A3" totalsRowShown="0">
  <autoFilter ref="A1:A3" xr:uid="{F3F07EEF-E122-4F0C-9516-0A9DA4BDAE5B}"/>
  <tableColumns count="1">
    <tableColumn id="1" xr3:uid="{DDBE558C-4EAC-40F0-A3C8-69675B86DC96}" name="Units of Measurem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73B70-A4A0-4170-A309-A77CE588382E}">
  <dimension ref="A1"/>
  <sheetViews>
    <sheetView showGridLines="0" tabSelected="1" zoomScale="75" zoomScaleNormal="75" workbookViewId="0">
      <selection activeCell="N8" sqref="N8"/>
    </sheetView>
  </sheetViews>
  <sheetFormatPr defaultColWidth="8.81640625" defaultRowHeight="14.5" x14ac:dyDescent="0.35"/>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E02E-8662-43C8-B186-31C03AD5F1C3}">
  <dimension ref="P9:Q43"/>
  <sheetViews>
    <sheetView showGridLines="0" zoomScale="90" zoomScaleNormal="90" workbookViewId="0">
      <selection activeCell="O11" sqref="O11"/>
    </sheetView>
  </sheetViews>
  <sheetFormatPr defaultColWidth="8.81640625" defaultRowHeight="14.5" x14ac:dyDescent="0.35"/>
  <sheetData>
    <row r="9" spans="17:17" x14ac:dyDescent="0.35">
      <c r="Q9" s="301"/>
    </row>
    <row r="43" spans="16:16" x14ac:dyDescent="0.35">
      <c r="P43" s="301"/>
    </row>
  </sheetData>
  <sheetProtection sheet="1" objects="1" scenario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E6B9-7AF1-4EAC-B2F0-668AFEF3A157}">
  <sheetPr>
    <pageSetUpPr fitToPage="1"/>
  </sheetPr>
  <dimension ref="A1:T73"/>
  <sheetViews>
    <sheetView showGridLines="0" zoomScale="90" zoomScaleNormal="90" workbookViewId="0">
      <selection activeCell="C45" sqref="C45"/>
    </sheetView>
  </sheetViews>
  <sheetFormatPr defaultColWidth="8.7265625" defaultRowHeight="14.5" x14ac:dyDescent="0.35"/>
  <cols>
    <col min="1" max="1" width="0.7265625" style="1" customWidth="1"/>
    <col min="2" max="2" width="26" style="1" customWidth="1"/>
    <col min="3" max="3" width="16.453125" style="1" customWidth="1"/>
    <col min="4" max="4" width="2" style="1" customWidth="1"/>
    <col min="5" max="5" width="8.7265625" style="1"/>
    <col min="6" max="6" width="9.81640625" style="1" customWidth="1"/>
    <col min="7" max="7" width="17.453125" style="1" customWidth="1"/>
    <col min="8" max="8" width="29.26953125" style="1" customWidth="1"/>
    <col min="9" max="9" width="12.26953125" style="1" customWidth="1"/>
    <col min="10" max="10" width="2" style="1" customWidth="1"/>
    <col min="11" max="11" width="8.7265625" style="1"/>
    <col min="12" max="12" width="9.1796875" style="1" customWidth="1"/>
    <col min="13" max="16" width="0" style="1" hidden="1" customWidth="1"/>
    <col min="17" max="16384" width="8.7265625" style="1"/>
  </cols>
  <sheetData>
    <row r="1" spans="1:19" ht="6" customHeight="1" x14ac:dyDescent="0.35"/>
    <row r="2" spans="1:19" x14ac:dyDescent="0.35">
      <c r="A2" s="302" t="s">
        <v>163</v>
      </c>
      <c r="B2" s="303"/>
      <c r="C2" s="303"/>
      <c r="D2" s="303"/>
      <c r="E2" s="303"/>
      <c r="F2" s="303"/>
      <c r="G2" s="303"/>
      <c r="H2" s="303"/>
      <c r="I2" s="303"/>
      <c r="J2" s="303"/>
      <c r="K2" s="303"/>
      <c r="L2" s="303"/>
      <c r="M2" s="303"/>
      <c r="N2" s="303"/>
      <c r="O2" s="303"/>
      <c r="P2" s="303"/>
    </row>
    <row r="3" spans="1:19" ht="18.649999999999999" customHeight="1" x14ac:dyDescent="0.35">
      <c r="A3" s="303"/>
      <c r="B3" s="303"/>
      <c r="C3" s="303"/>
      <c r="D3" s="303"/>
      <c r="E3" s="303"/>
      <c r="F3" s="303"/>
      <c r="G3" s="303"/>
      <c r="H3" s="303"/>
      <c r="I3" s="303"/>
      <c r="J3" s="303"/>
      <c r="K3" s="303"/>
      <c r="L3" s="303"/>
      <c r="M3" s="303"/>
      <c r="N3" s="303"/>
      <c r="O3" s="303"/>
      <c r="P3" s="303"/>
    </row>
    <row r="4" spans="1:19" ht="4.5" customHeight="1" x14ac:dyDescent="0.35"/>
    <row r="5" spans="1:19" ht="18" customHeight="1" x14ac:dyDescent="0.35">
      <c r="C5" s="23" t="s">
        <v>219</v>
      </c>
      <c r="D5" s="304"/>
      <c r="E5" s="304"/>
      <c r="F5" s="304"/>
      <c r="G5" s="23" t="s">
        <v>220</v>
      </c>
      <c r="H5" s="259"/>
    </row>
    <row r="6" spans="1:19" ht="4.5" customHeight="1" x14ac:dyDescent="0.35"/>
    <row r="7" spans="1:19" ht="19" customHeight="1" x14ac:dyDescent="0.35">
      <c r="B7" s="22"/>
      <c r="C7" s="22"/>
      <c r="F7" s="23" t="s">
        <v>5</v>
      </c>
      <c r="G7" s="24"/>
      <c r="H7" s="25" t="s">
        <v>221</v>
      </c>
    </row>
    <row r="8" spans="1:19" ht="19" customHeight="1" x14ac:dyDescent="0.35">
      <c r="B8" s="129" t="str">
        <f>ROMAN(1,0) &amp; ". Herd Production, Marketing &amp; Financial Parameters"</f>
        <v>I. Herd Production, Marketing &amp; Financial Parameters</v>
      </c>
      <c r="C8" s="130"/>
      <c r="D8" s="125"/>
      <c r="E8" s="125"/>
      <c r="F8" s="125"/>
      <c r="G8" s="125"/>
      <c r="H8" s="125"/>
      <c r="I8" s="125"/>
      <c r="J8" s="125"/>
      <c r="K8" s="125"/>
      <c r="L8" s="127"/>
    </row>
    <row r="9" spans="1:19" ht="4" customHeight="1" x14ac:dyDescent="0.35">
      <c r="B9" s="7"/>
      <c r="C9" s="7"/>
      <c r="D9" s="7"/>
      <c r="E9" s="7"/>
      <c r="F9" s="7"/>
      <c r="G9" s="7"/>
      <c r="H9" s="7"/>
      <c r="I9" s="7"/>
      <c r="J9" s="7"/>
      <c r="K9" s="7"/>
      <c r="L9" s="7"/>
    </row>
    <row r="10" spans="1:19" x14ac:dyDescent="0.35">
      <c r="B10" s="176" t="s">
        <v>170</v>
      </c>
      <c r="C10" s="177"/>
      <c r="D10" s="177"/>
      <c r="E10" s="257"/>
      <c r="F10" s="5" t="s">
        <v>0</v>
      </c>
      <c r="G10" s="178"/>
      <c r="H10" s="179" t="s">
        <v>131</v>
      </c>
      <c r="I10" s="5"/>
      <c r="J10" s="5"/>
      <c r="K10" s="257"/>
      <c r="L10" s="180" t="s">
        <v>2</v>
      </c>
    </row>
    <row r="11" spans="1:19" x14ac:dyDescent="0.35">
      <c r="B11" s="181" t="s">
        <v>171</v>
      </c>
      <c r="C11" s="15"/>
      <c r="D11" s="15"/>
      <c r="E11" s="265"/>
      <c r="F11" s="11" t="s">
        <v>3</v>
      </c>
      <c r="G11" s="8" t="s">
        <v>132</v>
      </c>
      <c r="H11" s="101" t="s">
        <v>228</v>
      </c>
      <c r="I11" s="100"/>
      <c r="J11" s="99"/>
      <c r="K11" s="265"/>
      <c r="L11" s="8" t="str">
        <f>IF($G$7 = "","lb or kg",IF($G$7="Imperial","lb",IF($G$7="Metric","kg")))</f>
        <v>lb or kg</v>
      </c>
      <c r="S11" s="10"/>
    </row>
    <row r="12" spans="1:19" x14ac:dyDescent="0.35">
      <c r="B12" s="182" t="s">
        <v>172</v>
      </c>
      <c r="C12" s="93"/>
      <c r="D12" s="94"/>
      <c r="E12" s="257"/>
      <c r="F12" s="11" t="s">
        <v>1</v>
      </c>
      <c r="G12" s="8"/>
      <c r="H12" s="6" t="s">
        <v>133</v>
      </c>
      <c r="I12" s="13"/>
      <c r="J12" s="14"/>
      <c r="K12" s="257"/>
      <c r="L12" s="8" t="s">
        <v>2</v>
      </c>
    </row>
    <row r="13" spans="1:19" x14ac:dyDescent="0.35">
      <c r="B13" s="183" t="s">
        <v>173</v>
      </c>
      <c r="C13" s="95"/>
      <c r="D13" s="96"/>
      <c r="E13" s="256">
        <f>E10*(E11*E12)</f>
        <v>0</v>
      </c>
      <c r="F13" s="11" t="s">
        <v>3</v>
      </c>
      <c r="G13" s="8"/>
      <c r="H13" s="97" t="s">
        <v>229</v>
      </c>
      <c r="I13" s="100"/>
      <c r="J13" s="99"/>
      <c r="K13" s="265"/>
      <c r="L13" s="8" t="str">
        <f>IF($G$7 = "","lb or kg",IF($G$7="Imperial","lb",IF($G$7="Metric","kg")))</f>
        <v>lb or kg</v>
      </c>
    </row>
    <row r="14" spans="1:19" x14ac:dyDescent="0.35">
      <c r="B14" s="183" t="s">
        <v>174</v>
      </c>
      <c r="C14" s="95"/>
      <c r="D14" s="96"/>
      <c r="E14" s="257"/>
      <c r="F14" s="20" t="s">
        <v>3</v>
      </c>
      <c r="G14" s="8"/>
      <c r="H14" s="6" t="s">
        <v>134</v>
      </c>
      <c r="I14" s="98"/>
      <c r="J14" s="14"/>
      <c r="K14" s="257"/>
      <c r="L14" s="8" t="s">
        <v>2</v>
      </c>
    </row>
    <row r="15" spans="1:19" x14ac:dyDescent="0.35">
      <c r="B15" s="6" t="s">
        <v>175</v>
      </c>
      <c r="C15" s="21"/>
      <c r="D15" s="7"/>
      <c r="E15" s="257"/>
      <c r="F15" s="20" t="s">
        <v>3</v>
      </c>
      <c r="G15" s="8"/>
      <c r="H15" s="6" t="s">
        <v>230</v>
      </c>
      <c r="I15" s="21"/>
      <c r="J15" s="99"/>
      <c r="K15" s="265"/>
      <c r="L15" s="8" t="str">
        <f>IF($G$7 = "","lb or kg",IF($G$7="Imperial","lb",IF($G$7="Metric","kg")))</f>
        <v>lb or kg</v>
      </c>
    </row>
    <row r="16" spans="1:19" x14ac:dyDescent="0.35">
      <c r="B16" s="12" t="s">
        <v>222</v>
      </c>
      <c r="C16" s="21"/>
      <c r="D16" s="15"/>
      <c r="E16" s="256">
        <f>((E13+E27-K25)-(E14+E15))</f>
        <v>0</v>
      </c>
      <c r="F16" s="11" t="s">
        <v>3</v>
      </c>
      <c r="G16" s="8"/>
      <c r="H16" s="16" t="s">
        <v>135</v>
      </c>
      <c r="I16" s="13"/>
      <c r="J16" s="102"/>
      <c r="K16" s="257"/>
      <c r="L16" s="8" t="s">
        <v>2</v>
      </c>
    </row>
    <row r="17" spans="2:12" x14ac:dyDescent="0.35">
      <c r="B17" s="182" t="s">
        <v>121</v>
      </c>
      <c r="C17" s="93"/>
      <c r="D17" s="94" t="s">
        <v>15</v>
      </c>
      <c r="E17" s="266"/>
      <c r="F17" s="11" t="s">
        <v>128</v>
      </c>
      <c r="G17" s="8"/>
      <c r="H17" s="101" t="s">
        <v>231</v>
      </c>
      <c r="I17" s="100"/>
      <c r="J17" s="7"/>
      <c r="K17" s="265"/>
      <c r="L17" s="8" t="str">
        <f>IF($G$7 = "","lb or kg",IF($G$7="Imperial","lb",IF($G$7="Metric","kg")))</f>
        <v>lb or kg</v>
      </c>
    </row>
    <row r="18" spans="2:12" x14ac:dyDescent="0.35">
      <c r="B18" s="6" t="s">
        <v>13</v>
      </c>
      <c r="C18" s="21"/>
      <c r="D18" s="7"/>
      <c r="E18" s="257"/>
      <c r="F18" s="7" t="str">
        <f>IF($G$7 = "","lb or kg",IF($G$7="Imperial","lb",IF($G$7="Metric","kg")))</f>
        <v>lb or kg</v>
      </c>
      <c r="G18" s="8"/>
      <c r="H18" s="16" t="s">
        <v>136</v>
      </c>
      <c r="I18" s="7"/>
      <c r="J18" s="14"/>
      <c r="K18" s="257"/>
      <c r="L18" s="8" t="s">
        <v>2</v>
      </c>
    </row>
    <row r="19" spans="2:12" x14ac:dyDescent="0.35">
      <c r="B19" s="182" t="s">
        <v>14</v>
      </c>
      <c r="C19" s="93"/>
      <c r="D19" s="94" t="s">
        <v>15</v>
      </c>
      <c r="E19" s="266"/>
      <c r="F19" s="18" t="str">
        <f>IF($G$7 = "","/lb or kg",IF($G$7="Imperial","/lb",IF($G$7="Metric","/kg")))</f>
        <v>/lb or kg</v>
      </c>
      <c r="G19" s="8"/>
      <c r="H19" s="101" t="s">
        <v>232</v>
      </c>
      <c r="I19" s="100"/>
      <c r="J19" s="99"/>
      <c r="K19" s="265"/>
      <c r="L19" s="8" t="str">
        <f>IF($G$7 = "","lb or kg",IF($G$7="Imperial","lb",IF($G$7="Metric","kg")))</f>
        <v>lb or kg</v>
      </c>
    </row>
    <row r="20" spans="2:12" x14ac:dyDescent="0.35">
      <c r="B20" s="6" t="s">
        <v>246</v>
      </c>
      <c r="C20" s="7"/>
      <c r="D20" s="7" t="s">
        <v>15</v>
      </c>
      <c r="E20" s="266"/>
      <c r="F20" s="18" t="str">
        <f>IF($G$7 = "","/lb or kg",IF($G$7="Imperial","/lb",IF($G$7="Metric","/kg")))</f>
        <v>/lb or kg</v>
      </c>
      <c r="G20" s="8"/>
      <c r="H20" s="16" t="s">
        <v>233</v>
      </c>
      <c r="I20" s="15"/>
      <c r="J20" s="17"/>
      <c r="K20" s="265"/>
      <c r="L20" s="8" t="str">
        <f>IF($G$7 = "","lb or kg",IF($G$7="Imperial","lb",IF($G$7="Metric","kg")))</f>
        <v>lb or kg</v>
      </c>
    </row>
    <row r="21" spans="2:12" x14ac:dyDescent="0.35">
      <c r="B21" s="183" t="s">
        <v>122</v>
      </c>
      <c r="C21" s="95"/>
      <c r="D21" s="95"/>
      <c r="E21" s="257"/>
      <c r="F21" s="18" t="s">
        <v>2</v>
      </c>
      <c r="G21" s="8"/>
      <c r="H21" s="12" t="s">
        <v>178</v>
      </c>
      <c r="I21" s="15"/>
      <c r="J21" s="17"/>
      <c r="K21" s="257"/>
      <c r="L21" s="184" t="s">
        <v>137</v>
      </c>
    </row>
    <row r="22" spans="2:12" x14ac:dyDescent="0.35">
      <c r="B22" s="6" t="s">
        <v>176</v>
      </c>
      <c r="C22" s="7"/>
      <c r="D22" s="7"/>
      <c r="E22" s="257"/>
      <c r="F22" s="20" t="s">
        <v>3</v>
      </c>
      <c r="G22" s="8"/>
      <c r="H22" s="6" t="s">
        <v>226</v>
      </c>
      <c r="I22" s="7"/>
      <c r="J22" s="7"/>
      <c r="K22" s="257"/>
      <c r="L22" s="184" t="s">
        <v>3</v>
      </c>
    </row>
    <row r="23" spans="2:12" x14ac:dyDescent="0.35">
      <c r="B23" s="182" t="s">
        <v>123</v>
      </c>
      <c r="C23" s="93"/>
      <c r="D23" s="94"/>
      <c r="E23" s="266"/>
      <c r="F23" s="18" t="str">
        <f>IF($G$7 = "","lb or kg",IF($G$7="Imperial","lb",IF($G$7="Metric","kg")))</f>
        <v>lb or kg</v>
      </c>
      <c r="G23" s="8"/>
      <c r="H23" s="16" t="s">
        <v>234</v>
      </c>
      <c r="I23" s="13"/>
      <c r="J23" s="19" t="s">
        <v>15</v>
      </c>
      <c r="K23" s="257"/>
      <c r="L23" s="184" t="s">
        <v>128</v>
      </c>
    </row>
    <row r="24" spans="2:12" x14ac:dyDescent="0.35">
      <c r="B24" s="185" t="s">
        <v>124</v>
      </c>
      <c r="C24" s="21"/>
      <c r="D24" s="7" t="s">
        <v>15</v>
      </c>
      <c r="E24" s="266"/>
      <c r="F24" s="18" t="str">
        <f>IF($G$7 = "","/lb or kg",IF($G$7="Imperial","/lb",IF($G$7="Metric","/kg")))</f>
        <v>/lb or kg</v>
      </c>
      <c r="G24" s="8"/>
      <c r="H24" s="16" t="s">
        <v>179</v>
      </c>
      <c r="I24" s="13"/>
      <c r="J24" s="17"/>
      <c r="K24" s="257"/>
      <c r="L24" s="184" t="s">
        <v>3</v>
      </c>
    </row>
    <row r="25" spans="2:12" x14ac:dyDescent="0.35">
      <c r="B25" s="182" t="s">
        <v>125</v>
      </c>
      <c r="C25" s="93"/>
      <c r="D25" s="94" t="s">
        <v>15</v>
      </c>
      <c r="E25" s="266"/>
      <c r="F25" s="20" t="s">
        <v>129</v>
      </c>
      <c r="G25" s="194"/>
      <c r="H25" s="182" t="s">
        <v>180</v>
      </c>
      <c r="I25" s="93"/>
      <c r="J25" s="94"/>
      <c r="K25" s="257"/>
      <c r="L25" s="184" t="s">
        <v>3</v>
      </c>
    </row>
    <row r="26" spans="2:12" x14ac:dyDescent="0.35">
      <c r="B26" s="183" t="s">
        <v>126</v>
      </c>
      <c r="C26" s="95"/>
      <c r="D26" s="96" t="s">
        <v>15</v>
      </c>
      <c r="E26" s="266"/>
      <c r="F26" s="20" t="s">
        <v>130</v>
      </c>
      <c r="G26" s="8"/>
      <c r="H26" s="193" t="s">
        <v>181</v>
      </c>
      <c r="I26" s="95"/>
      <c r="J26" s="8"/>
      <c r="K26" s="257"/>
      <c r="L26" s="184" t="s">
        <v>3</v>
      </c>
    </row>
    <row r="27" spans="2:12" x14ac:dyDescent="0.35">
      <c r="B27" s="6" t="s">
        <v>177</v>
      </c>
      <c r="C27" s="7"/>
      <c r="D27" s="7"/>
      <c r="E27" s="257"/>
      <c r="F27" s="20" t="s">
        <v>3</v>
      </c>
      <c r="G27" s="8"/>
      <c r="H27" s="6" t="s">
        <v>182</v>
      </c>
      <c r="I27" s="7"/>
      <c r="J27" s="14"/>
      <c r="K27" s="258"/>
      <c r="L27" s="184" t="s">
        <v>3</v>
      </c>
    </row>
    <row r="28" spans="2:12" x14ac:dyDescent="0.35">
      <c r="B28" s="193" t="s">
        <v>10</v>
      </c>
      <c r="C28" s="95"/>
      <c r="D28" s="195" t="s">
        <v>15</v>
      </c>
      <c r="E28" s="266"/>
      <c r="F28" s="20" t="s">
        <v>16</v>
      </c>
      <c r="G28" s="8"/>
      <c r="H28" s="12" t="s">
        <v>12</v>
      </c>
      <c r="I28" s="13"/>
      <c r="J28" s="14"/>
      <c r="K28" s="267"/>
      <c r="L28" s="8" t="str">
        <f>IF(K28="","%","")</f>
        <v>%</v>
      </c>
    </row>
    <row r="29" spans="2:12" x14ac:dyDescent="0.35">
      <c r="B29" s="192" t="s">
        <v>11</v>
      </c>
      <c r="C29" s="186"/>
      <c r="D29" s="186" t="s">
        <v>15</v>
      </c>
      <c r="E29" s="266"/>
      <c r="F29" s="188" t="str">
        <f>IF($G$7 = "","/lb or kg",IF($G$7="Imperial","/lb",IF($G$7="Metric","/kg")))</f>
        <v>/lb or kg</v>
      </c>
      <c r="G29" s="189"/>
      <c r="H29" s="190" t="s">
        <v>127</v>
      </c>
      <c r="I29" s="187"/>
      <c r="J29" s="191"/>
      <c r="K29" s="268"/>
      <c r="L29" s="189" t="str">
        <f>IF(K29="","%","")</f>
        <v>%</v>
      </c>
    </row>
    <row r="30" spans="2:12" x14ac:dyDescent="0.35">
      <c r="B30" s="7"/>
      <c r="C30" s="7"/>
      <c r="D30" s="7"/>
      <c r="E30" s="18"/>
      <c r="F30" s="7"/>
      <c r="G30" s="7"/>
      <c r="H30" s="7"/>
      <c r="I30" s="7"/>
      <c r="J30" s="7"/>
      <c r="K30" s="18"/>
      <c r="L30" s="7"/>
    </row>
    <row r="32" spans="2:12" ht="19" customHeight="1" x14ac:dyDescent="0.35">
      <c r="B32" s="129" t="str">
        <f>ROMAN(2,0) &amp; ". Formulas to Calculate Interest on Operating Expenses, Depreciation Expenses &amp; Investment Expenses"</f>
        <v>II. Formulas to Calculate Interest on Operating Expenses, Depreciation Expenses &amp; Investment Expenses</v>
      </c>
      <c r="C32" s="130"/>
      <c r="D32" s="125"/>
      <c r="E32" s="125"/>
      <c r="F32" s="125"/>
      <c r="G32" s="125"/>
      <c r="H32" s="125"/>
      <c r="I32" s="125"/>
      <c r="J32" s="125"/>
      <c r="K32" s="125"/>
      <c r="L32" s="127"/>
    </row>
    <row r="33" spans="2:19" ht="4" customHeight="1" x14ac:dyDescent="0.35">
      <c r="B33" s="7"/>
      <c r="C33" s="7"/>
      <c r="D33" s="7"/>
      <c r="E33" s="7"/>
      <c r="F33" s="7"/>
      <c r="G33" s="7"/>
      <c r="H33" s="7"/>
      <c r="I33" s="7"/>
      <c r="J33" s="7"/>
      <c r="K33" s="7"/>
      <c r="L33" s="7"/>
    </row>
    <row r="34" spans="2:19" x14ac:dyDescent="0.35">
      <c r="B34" s="110" t="s">
        <v>154</v>
      </c>
      <c r="C34" s="108"/>
      <c r="D34" s="108"/>
      <c r="E34" s="108"/>
      <c r="F34" s="108"/>
      <c r="G34" s="108"/>
      <c r="H34" s="108"/>
      <c r="I34" s="108"/>
      <c r="J34" s="108"/>
      <c r="K34" s="108"/>
      <c r="L34" s="109"/>
    </row>
    <row r="35" spans="2:19" x14ac:dyDescent="0.35">
      <c r="B35" s="135" t="s">
        <v>138</v>
      </c>
      <c r="C35" s="7"/>
      <c r="D35" s="7"/>
      <c r="E35" s="7"/>
      <c r="F35" s="7"/>
      <c r="G35" s="7"/>
      <c r="H35" s="7"/>
      <c r="I35" s="7"/>
      <c r="J35" s="7"/>
      <c r="K35" s="7"/>
      <c r="L35" s="131"/>
    </row>
    <row r="36" spans="2:19" x14ac:dyDescent="0.35">
      <c r="B36" s="135"/>
      <c r="C36" s="7"/>
      <c r="D36" s="7"/>
      <c r="E36" s="7"/>
      <c r="F36" s="7"/>
      <c r="G36" s="7"/>
      <c r="H36" s="7"/>
      <c r="I36" s="7"/>
      <c r="J36" s="7"/>
      <c r="K36" s="7"/>
      <c r="L36" s="131"/>
      <c r="S36" s="9"/>
    </row>
    <row r="37" spans="2:19" x14ac:dyDescent="0.35">
      <c r="B37" s="132" t="s">
        <v>139</v>
      </c>
      <c r="C37" s="7"/>
      <c r="D37" s="7"/>
      <c r="E37" s="7"/>
      <c r="F37" s="7"/>
      <c r="G37" s="7"/>
      <c r="H37" s="7"/>
      <c r="I37" s="7"/>
      <c r="J37" s="7"/>
      <c r="K37" s="7"/>
      <c r="L37" s="131"/>
    </row>
    <row r="38" spans="2:19" x14ac:dyDescent="0.35">
      <c r="B38" s="135" t="s">
        <v>140</v>
      </c>
      <c r="C38" s="7"/>
      <c r="D38" s="7"/>
      <c r="E38" s="7"/>
      <c r="F38" s="7"/>
      <c r="G38" s="7"/>
      <c r="H38" s="7"/>
      <c r="I38" s="7"/>
      <c r="J38" s="7"/>
      <c r="K38" s="7"/>
      <c r="L38" s="131"/>
    </row>
    <row r="39" spans="2:19" x14ac:dyDescent="0.35">
      <c r="B39" s="135"/>
      <c r="C39" s="7"/>
      <c r="D39" s="7"/>
      <c r="E39" s="7"/>
      <c r="F39" s="7"/>
      <c r="G39" s="7"/>
      <c r="H39" s="7"/>
      <c r="I39" s="7"/>
      <c r="J39" s="7"/>
      <c r="K39" s="7"/>
      <c r="L39" s="131"/>
    </row>
    <row r="40" spans="2:19" x14ac:dyDescent="0.35">
      <c r="B40" s="132" t="s">
        <v>153</v>
      </c>
      <c r="C40" s="7"/>
      <c r="D40" s="7"/>
      <c r="E40" s="7"/>
      <c r="F40" s="7"/>
      <c r="G40" s="7"/>
      <c r="H40" s="7"/>
      <c r="I40" s="7"/>
      <c r="J40" s="7"/>
      <c r="K40" s="7"/>
      <c r="L40" s="131"/>
    </row>
    <row r="41" spans="2:19" x14ac:dyDescent="0.35">
      <c r="B41" s="136" t="s">
        <v>141</v>
      </c>
      <c r="C41" s="7"/>
      <c r="D41" s="7"/>
      <c r="E41" s="7"/>
      <c r="F41" s="7"/>
      <c r="G41" s="7"/>
      <c r="H41" s="7"/>
      <c r="I41" s="7"/>
      <c r="J41" s="7"/>
      <c r="K41" s="7"/>
      <c r="L41" s="131"/>
    </row>
    <row r="42" spans="2:19" x14ac:dyDescent="0.35">
      <c r="B42" s="137"/>
      <c r="C42" s="7"/>
      <c r="D42" s="7"/>
      <c r="E42" s="7"/>
      <c r="F42" s="7"/>
      <c r="G42" s="7"/>
      <c r="H42" s="7"/>
      <c r="I42" s="7"/>
      <c r="J42" s="7"/>
      <c r="K42" s="7"/>
      <c r="L42" s="131"/>
    </row>
    <row r="43" spans="2:19" x14ac:dyDescent="0.35">
      <c r="B43" s="137" t="s">
        <v>142</v>
      </c>
      <c r="C43" s="7"/>
      <c r="D43" s="7"/>
      <c r="E43" s="7"/>
      <c r="F43" s="7"/>
      <c r="G43" s="7"/>
      <c r="H43" s="7"/>
      <c r="I43" s="7"/>
      <c r="J43" s="7"/>
      <c r="K43" s="7"/>
      <c r="L43" s="131"/>
    </row>
    <row r="44" spans="2:19" x14ac:dyDescent="0.35">
      <c r="B44" s="138" t="s">
        <v>143</v>
      </c>
      <c r="C44" s="139"/>
      <c r="D44" s="139"/>
      <c r="E44" s="139"/>
      <c r="F44" s="139"/>
      <c r="G44" s="139"/>
      <c r="H44" s="139"/>
      <c r="I44" s="139"/>
      <c r="J44" s="139"/>
      <c r="K44" s="139"/>
      <c r="L44" s="134"/>
    </row>
    <row r="45" spans="2:19" x14ac:dyDescent="0.35">
      <c r="B45" s="28"/>
      <c r="C45" s="7"/>
      <c r="D45" s="7"/>
      <c r="E45" s="7"/>
      <c r="F45" s="7"/>
      <c r="G45" s="7"/>
      <c r="H45" s="7"/>
      <c r="I45" s="7"/>
      <c r="J45" s="7"/>
      <c r="K45" s="7"/>
      <c r="L45" s="7"/>
    </row>
    <row r="47" spans="2:19" ht="19" customHeight="1" x14ac:dyDescent="0.35">
      <c r="B47" s="129" t="str">
        <f>ROMAN(3,0) &amp; ". Suggested Figures for Salvage Values and Useful Life"</f>
        <v>III. Suggested Figures for Salvage Values and Useful Life</v>
      </c>
      <c r="C47" s="130"/>
      <c r="D47" s="125"/>
      <c r="E47" s="125"/>
      <c r="F47" s="125"/>
      <c r="G47" s="125"/>
      <c r="H47" s="125"/>
      <c r="I47" s="125"/>
      <c r="J47" s="125"/>
      <c r="K47" s="125"/>
      <c r="L47" s="127"/>
    </row>
    <row r="48" spans="2:19" ht="4" customHeight="1" x14ac:dyDescent="0.35">
      <c r="B48" s="7"/>
      <c r="C48" s="7"/>
      <c r="D48" s="7"/>
      <c r="E48" s="7"/>
      <c r="F48" s="7"/>
      <c r="G48" s="7"/>
      <c r="H48" s="7"/>
      <c r="I48" s="7"/>
      <c r="J48" s="7"/>
      <c r="K48" s="7"/>
      <c r="L48" s="7"/>
    </row>
    <row r="49" spans="2:20" x14ac:dyDescent="0.35">
      <c r="B49" s="110"/>
      <c r="C49" s="108"/>
      <c r="D49" s="108"/>
      <c r="E49" s="108"/>
      <c r="F49" s="108"/>
      <c r="G49" s="108"/>
      <c r="H49" s="108"/>
      <c r="I49" s="108"/>
      <c r="J49" s="108"/>
      <c r="K49" s="108"/>
      <c r="L49" s="109"/>
    </row>
    <row r="50" spans="2:20" x14ac:dyDescent="0.35">
      <c r="B50" s="132"/>
      <c r="C50" s="7"/>
      <c r="D50" s="7"/>
      <c r="E50" s="7"/>
      <c r="F50" s="7"/>
      <c r="G50" s="7"/>
      <c r="H50" s="7"/>
      <c r="I50" s="7"/>
      <c r="J50" s="7"/>
      <c r="K50" s="7"/>
      <c r="L50" s="131"/>
    </row>
    <row r="51" spans="2:20" x14ac:dyDescent="0.35">
      <c r="B51" s="132"/>
      <c r="C51" s="7"/>
      <c r="D51" s="7"/>
      <c r="E51" s="7"/>
      <c r="F51" s="7"/>
      <c r="G51" s="7"/>
      <c r="H51" s="7"/>
      <c r="I51" s="7"/>
      <c r="J51" s="7"/>
      <c r="K51" s="7"/>
      <c r="L51" s="131"/>
    </row>
    <row r="52" spans="2:20" x14ac:dyDescent="0.35">
      <c r="B52" s="132"/>
      <c r="C52" s="7"/>
      <c r="D52" s="7"/>
      <c r="E52" s="7"/>
      <c r="F52" s="7"/>
      <c r="G52" s="7"/>
      <c r="H52" s="7"/>
      <c r="I52" s="7"/>
      <c r="J52" s="7"/>
      <c r="K52" s="7"/>
      <c r="L52" s="131"/>
    </row>
    <row r="53" spans="2:20" x14ac:dyDescent="0.35">
      <c r="B53" s="132"/>
      <c r="C53" s="7"/>
      <c r="D53" s="7"/>
      <c r="E53" s="7"/>
      <c r="F53" s="7"/>
      <c r="G53" s="7"/>
      <c r="H53" s="7"/>
      <c r="I53" s="7"/>
      <c r="J53" s="7"/>
      <c r="K53" s="7"/>
      <c r="L53" s="131"/>
    </row>
    <row r="54" spans="2:20" x14ac:dyDescent="0.35">
      <c r="B54" s="132"/>
      <c r="C54" s="7"/>
      <c r="D54" s="7"/>
      <c r="E54" s="7"/>
      <c r="F54" s="7"/>
      <c r="G54" s="7"/>
      <c r="H54" s="7"/>
      <c r="I54" s="7"/>
      <c r="J54" s="7"/>
      <c r="K54" s="7"/>
      <c r="L54" s="131"/>
    </row>
    <row r="55" spans="2:20" ht="7.5" customHeight="1" x14ac:dyDescent="0.35">
      <c r="B55" s="133"/>
      <c r="C55" s="139"/>
      <c r="D55" s="139"/>
      <c r="E55" s="139"/>
      <c r="F55" s="139"/>
      <c r="G55" s="139"/>
      <c r="H55" s="139"/>
      <c r="I55" s="139"/>
      <c r="J55" s="139"/>
      <c r="K55" s="139"/>
      <c r="L55" s="134"/>
    </row>
    <row r="56" spans="2:20" x14ac:dyDescent="0.35">
      <c r="B56" s="7"/>
      <c r="C56" s="7"/>
      <c r="D56" s="7"/>
      <c r="E56" s="7"/>
      <c r="F56" s="7"/>
      <c r="G56" s="7"/>
      <c r="H56" s="7"/>
      <c r="I56" s="7"/>
      <c r="J56" s="7"/>
      <c r="K56" s="7"/>
      <c r="L56" s="7"/>
    </row>
    <row r="58" spans="2:20" ht="18.649999999999999" customHeight="1" x14ac:dyDescent="0.35">
      <c r="B58" s="129" t="str">
        <f>ROMAN(4,0) &amp; ". Approximate Daily Feeding Quantities When Estimating Feed Amounts &amp; Expenses"</f>
        <v>IV. Approximate Daily Feeding Quantities When Estimating Feed Amounts &amp; Expenses</v>
      </c>
      <c r="C58" s="130"/>
      <c r="D58" s="130"/>
      <c r="E58" s="130"/>
      <c r="F58" s="130"/>
      <c r="G58" s="140"/>
      <c r="H58" s="140" t="s">
        <v>17</v>
      </c>
      <c r="I58" s="130"/>
      <c r="J58" s="130"/>
      <c r="K58" s="130"/>
      <c r="L58" s="141"/>
    </row>
    <row r="59" spans="2:20" ht="4" customHeight="1" x14ac:dyDescent="0.35">
      <c r="B59" s="7"/>
      <c r="C59" s="7"/>
      <c r="D59" s="7"/>
      <c r="E59" s="7"/>
      <c r="F59" s="7"/>
      <c r="G59" s="7"/>
      <c r="H59" s="7"/>
      <c r="I59" s="7"/>
      <c r="J59" s="7"/>
      <c r="K59" s="7"/>
      <c r="L59" s="7"/>
    </row>
    <row r="60" spans="2:20" x14ac:dyDescent="0.35">
      <c r="B60" s="110"/>
      <c r="C60" s="108"/>
      <c r="D60" s="108"/>
      <c r="E60" s="108"/>
      <c r="F60" s="108"/>
      <c r="G60" s="108"/>
      <c r="H60" s="108"/>
      <c r="I60" s="108"/>
      <c r="J60" s="108"/>
      <c r="K60" s="108"/>
      <c r="L60" s="109"/>
      <c r="T60" s="9"/>
    </row>
    <row r="61" spans="2:20" x14ac:dyDescent="0.35">
      <c r="B61" s="132"/>
      <c r="C61" s="7"/>
      <c r="D61" s="7"/>
      <c r="E61" s="7"/>
      <c r="F61" s="7"/>
      <c r="G61" s="7"/>
      <c r="H61" s="7"/>
      <c r="I61" s="7"/>
      <c r="J61" s="7"/>
      <c r="K61" s="7"/>
      <c r="L61" s="131"/>
    </row>
    <row r="62" spans="2:20" x14ac:dyDescent="0.35">
      <c r="B62" s="132"/>
      <c r="C62" s="7"/>
      <c r="D62" s="7"/>
      <c r="E62" s="7"/>
      <c r="F62" s="7"/>
      <c r="G62" s="7"/>
      <c r="H62" s="7"/>
      <c r="I62" s="7"/>
      <c r="J62" s="7"/>
      <c r="K62" s="7"/>
      <c r="L62" s="131"/>
    </row>
    <row r="63" spans="2:20" x14ac:dyDescent="0.35">
      <c r="B63" s="132"/>
      <c r="C63" s="7"/>
      <c r="D63" s="7"/>
      <c r="E63" s="7"/>
      <c r="F63" s="7"/>
      <c r="G63" s="7"/>
      <c r="H63" s="7"/>
      <c r="I63" s="7"/>
      <c r="J63" s="7"/>
      <c r="K63" s="7"/>
      <c r="L63" s="131"/>
    </row>
    <row r="64" spans="2:20" x14ac:dyDescent="0.35">
      <c r="B64" s="132"/>
      <c r="C64" s="7"/>
      <c r="D64" s="7"/>
      <c r="E64" s="7"/>
      <c r="F64" s="7"/>
      <c r="G64" s="7"/>
      <c r="H64" s="7"/>
      <c r="I64" s="7"/>
      <c r="J64" s="7"/>
      <c r="K64" s="7"/>
      <c r="L64" s="131"/>
    </row>
    <row r="65" spans="2:12" x14ac:dyDescent="0.35">
      <c r="B65" s="132"/>
      <c r="C65" s="7"/>
      <c r="D65" s="7"/>
      <c r="E65" s="7"/>
      <c r="F65" s="7"/>
      <c r="G65" s="7"/>
      <c r="H65" s="7"/>
      <c r="I65" s="7"/>
      <c r="J65" s="7"/>
      <c r="K65" s="7"/>
      <c r="L65" s="131"/>
    </row>
    <row r="66" spans="2:12" x14ac:dyDescent="0.35">
      <c r="B66" s="132"/>
      <c r="C66" s="7"/>
      <c r="D66" s="7"/>
      <c r="E66" s="7"/>
      <c r="F66" s="7"/>
      <c r="G66" s="7"/>
      <c r="H66" s="7"/>
      <c r="I66" s="7"/>
      <c r="J66" s="7"/>
      <c r="K66" s="7"/>
      <c r="L66" s="131"/>
    </row>
    <row r="67" spans="2:12" x14ac:dyDescent="0.35">
      <c r="B67" s="132"/>
      <c r="C67" s="7"/>
      <c r="D67" s="7"/>
      <c r="E67" s="7"/>
      <c r="F67" s="7"/>
      <c r="G67" s="7"/>
      <c r="H67" s="7"/>
      <c r="I67" s="7"/>
      <c r="J67" s="7"/>
      <c r="K67" s="7"/>
      <c r="L67" s="131"/>
    </row>
    <row r="68" spans="2:12" ht="11.15" customHeight="1" x14ac:dyDescent="0.35">
      <c r="B68" s="132"/>
      <c r="C68" s="7"/>
      <c r="D68" s="7"/>
      <c r="E68" s="7"/>
      <c r="F68" s="7"/>
      <c r="G68" s="7"/>
      <c r="H68" s="7"/>
      <c r="I68" s="7"/>
      <c r="J68" s="7"/>
      <c r="K68" s="7"/>
      <c r="L68" s="131"/>
    </row>
    <row r="69" spans="2:12" ht="16.5" x14ac:dyDescent="0.35">
      <c r="B69" s="142" t="s">
        <v>18</v>
      </c>
      <c r="C69" s="7" t="s">
        <v>19</v>
      </c>
      <c r="D69" s="7"/>
      <c r="E69" s="7"/>
      <c r="F69" s="7"/>
      <c r="G69" s="7"/>
      <c r="H69" s="7"/>
      <c r="I69" s="7"/>
      <c r="J69" s="7"/>
      <c r="K69" s="7"/>
      <c r="L69" s="131"/>
    </row>
    <row r="70" spans="2:12" x14ac:dyDescent="0.35">
      <c r="B70" s="132"/>
      <c r="C70" s="7" t="s">
        <v>20</v>
      </c>
      <c r="D70" s="7"/>
      <c r="E70" s="7"/>
      <c r="F70" s="7"/>
      <c r="G70" s="7"/>
      <c r="H70" s="7"/>
      <c r="I70" s="7"/>
      <c r="J70" s="7"/>
      <c r="K70" s="7"/>
      <c r="L70" s="131"/>
    </row>
    <row r="71" spans="2:12" ht="9" customHeight="1" x14ac:dyDescent="0.35">
      <c r="B71" s="133"/>
      <c r="C71" s="139"/>
      <c r="D71" s="139"/>
      <c r="E71" s="139"/>
      <c r="F71" s="139"/>
      <c r="G71" s="139"/>
      <c r="H71" s="139"/>
      <c r="I71" s="139"/>
      <c r="J71" s="139"/>
      <c r="K71" s="139"/>
      <c r="L71" s="134"/>
    </row>
    <row r="72" spans="2:12" x14ac:dyDescent="0.35">
      <c r="B72" s="7"/>
      <c r="C72" s="7"/>
      <c r="D72" s="7"/>
      <c r="E72" s="7"/>
      <c r="F72" s="7"/>
      <c r="G72" s="7"/>
      <c r="H72" s="7"/>
      <c r="I72" s="7"/>
      <c r="J72" s="7"/>
      <c r="K72" s="7"/>
      <c r="L72" s="7"/>
    </row>
    <row r="73" spans="2:12" x14ac:dyDescent="0.35">
      <c r="B73" s="7"/>
      <c r="C73" s="7"/>
      <c r="D73" s="7"/>
      <c r="E73" s="7"/>
      <c r="F73" s="7"/>
      <c r="G73" s="7"/>
      <c r="H73" s="7"/>
      <c r="I73" s="7"/>
      <c r="J73" s="7"/>
      <c r="K73" s="7"/>
      <c r="L73" s="7"/>
    </row>
  </sheetData>
  <sheetProtection sheet="1" objects="1" scenarios="1"/>
  <protectedRanges>
    <protectedRange sqref="D5 H5 G7 E10:E12 E14:E15 E17:E29 K10:K29" name="Primary"/>
  </protectedRanges>
  <mergeCells count="2">
    <mergeCell ref="A2:P3"/>
    <mergeCell ref="D5:F5"/>
  </mergeCells>
  <conditionalFormatting sqref="H7">
    <cfRule type="expression" dxfId="4" priority="1">
      <formula>IF($G$7="","1","0")="1"</formula>
    </cfRule>
  </conditionalFormatting>
  <pageMargins left="0.7" right="0.7" top="0.75" bottom="0.75" header="0.3" footer="0.3"/>
  <pageSetup scale="63" orientation="portrait" r:id="rId1"/>
  <ignoredErrors>
    <ignoredError sqref="B69 H58"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F163551-591B-420A-AC60-FEC41532C8EC}">
          <x14:formula1>
            <xm:f>Sheet4!$A$2:$A$3</xm:f>
          </x14:formula1>
          <xm:sqref>G7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58E44-3F96-4AC7-B2D9-36457EF53107}">
  <dimension ref="A1:AA85"/>
  <sheetViews>
    <sheetView showGridLines="0" zoomScale="90" zoomScaleNormal="90" workbookViewId="0">
      <selection activeCell="I17" sqref="I17:J17"/>
    </sheetView>
  </sheetViews>
  <sheetFormatPr defaultColWidth="8.7265625" defaultRowHeight="14.5" x14ac:dyDescent="0.35"/>
  <cols>
    <col min="1" max="1" width="0.7265625" style="1" customWidth="1"/>
    <col min="2" max="2" width="2.453125" style="1" customWidth="1"/>
    <col min="3" max="3" width="31.7265625" style="1" customWidth="1"/>
    <col min="4" max="5" width="7.7265625" style="1" customWidth="1"/>
    <col min="6" max="6" width="9.7265625" style="1" customWidth="1"/>
    <col min="7" max="7" width="4.81640625" style="1" customWidth="1"/>
    <col min="8" max="8" width="7.7265625" style="1" customWidth="1"/>
    <col min="9" max="9" width="6.1796875" style="1" customWidth="1"/>
    <col min="10" max="10" width="5.1796875" style="1" customWidth="1"/>
    <col min="11" max="11" width="9.81640625" style="1" customWidth="1"/>
    <col min="12" max="12" width="12.26953125" style="1" customWidth="1"/>
    <col min="13" max="13" width="9.453125" style="1" customWidth="1"/>
    <col min="14" max="14" width="6.453125" style="1" customWidth="1"/>
    <col min="15" max="15" width="8.7265625" style="1" hidden="1" customWidth="1"/>
    <col min="16" max="16" width="8.1796875" style="1" hidden="1" customWidth="1"/>
    <col min="17" max="17" width="12.1796875" style="1" hidden="1" customWidth="1"/>
    <col min="18" max="18" width="2" style="1" hidden="1" customWidth="1"/>
    <col min="19" max="19" width="0" style="1" hidden="1" customWidth="1"/>
    <col min="20" max="20" width="9.1796875" style="1" hidden="1" customWidth="1"/>
    <col min="21" max="24" width="0" style="1" hidden="1" customWidth="1"/>
    <col min="25" max="16384" width="8.7265625" style="1"/>
  </cols>
  <sheetData>
    <row r="1" spans="1:25" ht="6" customHeight="1" x14ac:dyDescent="0.35"/>
    <row r="2" spans="1:25" x14ac:dyDescent="0.35">
      <c r="A2" s="302" t="s">
        <v>164</v>
      </c>
      <c r="B2" s="302"/>
      <c r="C2" s="303"/>
      <c r="D2" s="303"/>
      <c r="E2" s="303"/>
      <c r="F2" s="303"/>
      <c r="G2" s="303"/>
      <c r="H2" s="303"/>
      <c r="I2" s="303"/>
      <c r="J2" s="303"/>
      <c r="K2" s="303"/>
      <c r="L2" s="303"/>
      <c r="M2" s="303"/>
      <c r="N2" s="303"/>
      <c r="O2" s="303"/>
      <c r="P2" s="303"/>
      <c r="Q2" s="303"/>
      <c r="R2" s="303"/>
      <c r="S2" s="303"/>
      <c r="T2" s="303"/>
      <c r="U2" s="303"/>
      <c r="V2" s="303"/>
      <c r="W2" s="303"/>
      <c r="X2" s="303"/>
    </row>
    <row r="3" spans="1:25"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row>
    <row r="4" spans="1:25" ht="4.5" customHeight="1" x14ac:dyDescent="0.35"/>
    <row r="5" spans="1:25" ht="19" customHeight="1" x14ac:dyDescent="0.35">
      <c r="C5" s="22"/>
      <c r="D5" s="22"/>
      <c r="E5" s="22"/>
      <c r="F5" s="22"/>
      <c r="G5" s="22"/>
      <c r="H5" s="22"/>
      <c r="I5" s="22"/>
      <c r="N5" s="23"/>
      <c r="O5" s="30"/>
      <c r="P5" s="25"/>
    </row>
    <row r="6" spans="1:25" ht="19" customHeight="1" x14ac:dyDescent="0.35">
      <c r="B6" s="412" t="str">
        <f>ROMAN(5,0) &amp; ". INCOME"</f>
        <v>V. INCOME</v>
      </c>
      <c r="C6" s="413"/>
      <c r="D6" s="246"/>
      <c r="E6" s="35"/>
      <c r="F6" s="35"/>
      <c r="G6" s="2"/>
      <c r="H6" s="3"/>
      <c r="I6" s="3"/>
      <c r="J6" s="3"/>
      <c r="K6" s="3"/>
      <c r="L6" s="3"/>
      <c r="M6" s="3"/>
      <c r="N6" s="4"/>
      <c r="O6" s="7"/>
      <c r="P6" s="18"/>
      <c r="Q6" s="7"/>
      <c r="R6" s="7"/>
    </row>
    <row r="7" spans="1:25" ht="4" customHeight="1" x14ac:dyDescent="0.35">
      <c r="B7" s="414"/>
      <c r="C7" s="414"/>
      <c r="D7" s="247"/>
      <c r="E7" s="7"/>
      <c r="F7" s="7"/>
      <c r="G7" s="7"/>
      <c r="H7" s="7"/>
      <c r="I7" s="7"/>
      <c r="J7" s="7"/>
      <c r="K7" s="7"/>
      <c r="L7" s="7"/>
      <c r="M7" s="7"/>
      <c r="N7" s="7"/>
      <c r="O7" s="7"/>
      <c r="P7" s="7"/>
      <c r="Q7" s="7"/>
      <c r="R7" s="7"/>
    </row>
    <row r="8" spans="1:25" ht="14.5" customHeight="1" x14ac:dyDescent="0.35">
      <c r="B8" s="397" t="s">
        <v>22</v>
      </c>
      <c r="C8" s="397"/>
      <c r="D8" s="422" t="s">
        <v>23</v>
      </c>
      <c r="E8" s="423"/>
      <c r="F8" s="424"/>
      <c r="G8" s="425" t="s">
        <v>247</v>
      </c>
      <c r="H8" s="426"/>
      <c r="I8" s="426"/>
      <c r="J8" s="427"/>
      <c r="K8" s="416" t="s">
        <v>76</v>
      </c>
      <c r="L8" s="417"/>
      <c r="M8" s="353" t="s">
        <v>29</v>
      </c>
      <c r="N8" s="353"/>
      <c r="O8" s="415"/>
      <c r="P8" s="18"/>
      <c r="Q8" s="26"/>
      <c r="R8" s="20"/>
    </row>
    <row r="9" spans="1:25" x14ac:dyDescent="0.35">
      <c r="B9" s="397"/>
      <c r="C9" s="397"/>
      <c r="D9" s="422" t="s">
        <v>21</v>
      </c>
      <c r="E9" s="424"/>
      <c r="F9" s="244" t="s">
        <v>24</v>
      </c>
      <c r="G9" s="428" t="str">
        <f>IF('Primary Inputs'!$G$7="","(lb/kg)",IF('Primary Inputs'!$G$7="Imperial","(lb)",(IF('Primary Inputs'!$G$7="Metric","(kg)"))))</f>
        <v>(lb/kg)</v>
      </c>
      <c r="H9" s="429"/>
      <c r="I9" s="429"/>
      <c r="J9" s="430"/>
      <c r="K9" s="103" t="s">
        <v>15</v>
      </c>
      <c r="L9" s="244" t="s">
        <v>24</v>
      </c>
      <c r="M9" s="353"/>
      <c r="N9" s="353"/>
      <c r="O9" s="357"/>
      <c r="P9" s="18"/>
      <c r="Q9" s="26"/>
      <c r="R9" s="18"/>
      <c r="Y9" s="10"/>
    </row>
    <row r="10" spans="1:25" x14ac:dyDescent="0.35">
      <c r="B10" s="360" t="s">
        <v>25</v>
      </c>
      <c r="C10" s="360"/>
      <c r="D10" s="331">
        <f>'Primary Inputs'!E14</f>
        <v>0</v>
      </c>
      <c r="E10" s="324"/>
      <c r="F10" s="32" t="s">
        <v>72</v>
      </c>
      <c r="G10" s="329"/>
      <c r="H10" s="330"/>
      <c r="I10" s="330"/>
      <c r="J10" s="330"/>
      <c r="K10" s="269">
        <f>'Primary Inputs'!E17</f>
        <v>0</v>
      </c>
      <c r="L10" s="32" t="s">
        <v>72</v>
      </c>
      <c r="M10" s="341">
        <f>D10*K10</f>
        <v>0</v>
      </c>
      <c r="N10" s="342"/>
      <c r="O10" s="18"/>
      <c r="P10" s="18"/>
      <c r="Q10" s="26"/>
      <c r="R10" s="18"/>
    </row>
    <row r="11" spans="1:25" x14ac:dyDescent="0.35">
      <c r="B11" s="360" t="s">
        <v>26</v>
      </c>
      <c r="C11" s="360"/>
      <c r="D11" s="331">
        <f>'Primary Inputs'!E15</f>
        <v>0</v>
      </c>
      <c r="E11" s="324"/>
      <c r="F11" s="32" t="s">
        <v>72</v>
      </c>
      <c r="G11" s="331">
        <f>'Primary Inputs'!E18</f>
        <v>0</v>
      </c>
      <c r="H11" s="323"/>
      <c r="I11" s="323"/>
      <c r="J11" s="323"/>
      <c r="K11" s="269">
        <f>'Primary Inputs'!E19</f>
        <v>0</v>
      </c>
      <c r="L11" s="33" t="str">
        <f>IF('Primary Inputs'!$G$7="","lb/kg",IF('Primary Inputs'!$G$7="Imperial","/lb",(IF('Primary Inputs'!$G$7="Metric","/kg"))))</f>
        <v>lb/kg</v>
      </c>
      <c r="M11" s="341">
        <f>D11*G11*K11</f>
        <v>0</v>
      </c>
      <c r="N11" s="342"/>
      <c r="O11" s="18"/>
      <c r="P11" s="18"/>
      <c r="Q11" s="26"/>
      <c r="R11" s="18"/>
    </row>
    <row r="12" spans="1:25" x14ac:dyDescent="0.35">
      <c r="B12" s="360" t="s">
        <v>27</v>
      </c>
      <c r="C12" s="360"/>
      <c r="D12" s="331">
        <f>'Primary Inputs'!E22</f>
        <v>0</v>
      </c>
      <c r="E12" s="324"/>
      <c r="F12" s="32" t="s">
        <v>72</v>
      </c>
      <c r="G12" s="331">
        <f>'Primary Inputs'!E23</f>
        <v>0</v>
      </c>
      <c r="H12" s="323"/>
      <c r="I12" s="323"/>
      <c r="J12" s="323"/>
      <c r="K12" s="269">
        <f>'Primary Inputs'!E24</f>
        <v>0</v>
      </c>
      <c r="L12" s="33" t="str">
        <f>IF('Primary Inputs'!$G$7="","lb/kg",IF('Primary Inputs'!$G$7="Imperial","/lb",(IF('Primary Inputs'!$G$7="Metric","/kg"))))</f>
        <v>lb/kg</v>
      </c>
      <c r="M12" s="341">
        <f>D12*G12*K12</f>
        <v>0</v>
      </c>
      <c r="N12" s="342"/>
      <c r="O12" s="18"/>
      <c r="P12" s="18"/>
      <c r="Q12" s="26"/>
      <c r="R12" s="18"/>
    </row>
    <row r="13" spans="1:25" x14ac:dyDescent="0.35">
      <c r="B13" s="360" t="s">
        <v>227</v>
      </c>
      <c r="C13" s="360"/>
      <c r="D13" s="331">
        <f>'Primary Inputs'!K22</f>
        <v>0</v>
      </c>
      <c r="E13" s="324"/>
      <c r="F13" s="32" t="s">
        <v>72</v>
      </c>
      <c r="G13" s="329"/>
      <c r="H13" s="330"/>
      <c r="I13" s="330"/>
      <c r="J13" s="330"/>
      <c r="K13" s="269">
        <f>'Primary Inputs'!K23</f>
        <v>0</v>
      </c>
      <c r="L13" s="32" t="s">
        <v>72</v>
      </c>
      <c r="M13" s="341">
        <f>D13*K13</f>
        <v>0</v>
      </c>
      <c r="N13" s="342"/>
      <c r="O13" s="18"/>
      <c r="P13" s="18"/>
      <c r="Q13" s="26"/>
      <c r="R13" s="18"/>
    </row>
    <row r="14" spans="1:25" x14ac:dyDescent="0.35">
      <c r="B14" s="360" t="s">
        <v>145</v>
      </c>
      <c r="C14" s="360"/>
      <c r="D14" s="232"/>
      <c r="E14" s="256">
        <f>1*D14</f>
        <v>0</v>
      </c>
      <c r="F14" s="32" t="s">
        <v>73</v>
      </c>
      <c r="G14" s="331">
        <f>'Primary Inputs'!E18</f>
        <v>0</v>
      </c>
      <c r="H14" s="323"/>
      <c r="I14" s="323"/>
      <c r="J14" s="323"/>
      <c r="K14" s="269">
        <f>'Primary Inputs'!E20</f>
        <v>0</v>
      </c>
      <c r="L14" s="32" t="str">
        <f>IF('Primary Inputs'!$G$7="","lb/kg",IF('Primary Inputs'!$G$7="Imperial","/lb",(IF('Primary Inputs'!$G$7="Metric","/kg"))))</f>
        <v>lb/kg</v>
      </c>
      <c r="M14" s="341">
        <f>E14*G14*K14</f>
        <v>0</v>
      </c>
      <c r="N14" s="342"/>
      <c r="O14" s="18"/>
      <c r="P14" s="18"/>
      <c r="Q14" s="26"/>
      <c r="R14" s="18"/>
    </row>
    <row r="15" spans="1:25" x14ac:dyDescent="0.35">
      <c r="B15" s="360" t="s">
        <v>146</v>
      </c>
      <c r="C15" s="360"/>
      <c r="D15" s="232"/>
      <c r="E15" s="256">
        <f>D15/2</f>
        <v>0</v>
      </c>
      <c r="F15" s="32" t="s">
        <v>74</v>
      </c>
      <c r="G15" s="331">
        <f>'Primary Inputs'!E18</f>
        <v>0</v>
      </c>
      <c r="H15" s="323"/>
      <c r="I15" s="323"/>
      <c r="J15" s="323"/>
      <c r="K15" s="269">
        <f>'Primary Inputs'!E20</f>
        <v>0</v>
      </c>
      <c r="L15" s="32" t="str">
        <f>IF('Primary Inputs'!$G$7="","lb/kg",IF('Primary Inputs'!$G$7="Imperial","/lb",(IF('Primary Inputs'!$G$7="Metric","/kg"))))</f>
        <v>lb/kg</v>
      </c>
      <c r="M15" s="341">
        <f>E15*G15*K15</f>
        <v>0</v>
      </c>
      <c r="N15" s="342"/>
      <c r="O15" s="18"/>
      <c r="P15" s="18"/>
      <c r="Q15" s="26"/>
      <c r="R15" s="20"/>
    </row>
    <row r="16" spans="1:25" x14ac:dyDescent="0.35">
      <c r="B16" s="360" t="s">
        <v>147</v>
      </c>
      <c r="C16" s="360"/>
      <c r="D16" s="232"/>
      <c r="E16" s="256">
        <f>D16/4</f>
        <v>0</v>
      </c>
      <c r="F16" s="32" t="s">
        <v>75</v>
      </c>
      <c r="G16" s="331">
        <f>'Primary Inputs'!E18</f>
        <v>0</v>
      </c>
      <c r="H16" s="323"/>
      <c r="I16" s="323"/>
      <c r="J16" s="323"/>
      <c r="K16" s="269">
        <f>'Primary Inputs'!E20</f>
        <v>0</v>
      </c>
      <c r="L16" s="32" t="str">
        <f>IF('Primary Inputs'!$G$7="","lb/kg",IF('Primary Inputs'!$G$7="Imperial","/lb",(IF('Primary Inputs'!$G$7="Metric","/kg"))))</f>
        <v>lb/kg</v>
      </c>
      <c r="M16" s="341">
        <f>E16*G16*K16</f>
        <v>0</v>
      </c>
      <c r="N16" s="342"/>
      <c r="O16" s="18"/>
      <c r="P16" s="18"/>
      <c r="Q16" s="26"/>
      <c r="R16" s="20"/>
    </row>
    <row r="17" spans="2:20" x14ac:dyDescent="0.35">
      <c r="B17" s="420" t="s">
        <v>148</v>
      </c>
      <c r="C17" s="420"/>
      <c r="D17" s="379" t="s">
        <v>149</v>
      </c>
      <c r="E17" s="421"/>
      <c r="F17" s="380"/>
      <c r="G17" s="315"/>
      <c r="H17" s="315"/>
      <c r="I17" s="431" t="str">
        <f>IFERROR((G17/0.75)/G14,"0")</f>
        <v>0</v>
      </c>
      <c r="J17" s="431"/>
      <c r="K17" s="175"/>
      <c r="L17" s="32" t="str">
        <f>IF('Primary Inputs'!$G$7="","lb/kg",IF('Primary Inputs'!$G$7="Imperial","/lb",(IF('Primary Inputs'!$G$7="Metric","/kg"))))</f>
        <v>lb/kg</v>
      </c>
      <c r="M17" s="341">
        <f>G17*K17</f>
        <v>0</v>
      </c>
      <c r="N17" s="342"/>
      <c r="O17" s="18"/>
      <c r="P17" s="18"/>
      <c r="Q17" s="26"/>
      <c r="R17" s="18"/>
    </row>
    <row r="18" spans="2:20" x14ac:dyDescent="0.35">
      <c r="B18" s="376" t="s">
        <v>207</v>
      </c>
      <c r="C18" s="377"/>
      <c r="D18" s="245"/>
      <c r="E18" s="45"/>
      <c r="F18" s="45"/>
      <c r="G18" s="38"/>
      <c r="H18" s="38"/>
      <c r="I18" s="38"/>
      <c r="J18" s="38"/>
      <c r="K18" s="46"/>
      <c r="L18" s="39"/>
      <c r="M18" s="341">
        <f>SUM(M10:N17)</f>
        <v>0</v>
      </c>
      <c r="N18" s="342"/>
      <c r="O18" s="18"/>
      <c r="P18" s="18"/>
      <c r="Q18" s="26"/>
      <c r="R18" s="18"/>
    </row>
    <row r="19" spans="2:20" x14ac:dyDescent="0.35">
      <c r="B19" s="254"/>
      <c r="C19" s="254"/>
      <c r="D19" s="254"/>
      <c r="E19" s="72"/>
      <c r="F19" s="72"/>
      <c r="G19" s="70"/>
      <c r="H19" s="70"/>
      <c r="I19" s="70"/>
      <c r="J19" s="70"/>
      <c r="K19" s="166"/>
      <c r="L19" s="70"/>
      <c r="M19" s="255"/>
      <c r="N19" s="243"/>
      <c r="O19" s="18"/>
      <c r="P19" s="18"/>
      <c r="Q19" s="26"/>
      <c r="R19" s="18"/>
    </row>
    <row r="20" spans="2:20" x14ac:dyDescent="0.35">
      <c r="C20" s="18"/>
      <c r="D20" s="18"/>
      <c r="E20" s="18"/>
      <c r="F20" s="18"/>
      <c r="G20" s="18"/>
      <c r="H20" s="18"/>
      <c r="I20" s="18"/>
      <c r="J20" s="18"/>
      <c r="K20" s="18"/>
      <c r="L20" s="18"/>
      <c r="M20" s="26"/>
      <c r="N20" s="18"/>
      <c r="O20" s="18"/>
      <c r="P20" s="18"/>
      <c r="Q20" s="18"/>
      <c r="R20" s="18"/>
      <c r="S20" s="26"/>
      <c r="T20" s="18"/>
    </row>
    <row r="21" spans="2:20" ht="19" customHeight="1" x14ac:dyDescent="0.35">
      <c r="B21" s="412" t="str">
        <f>ROMAN(6,0) &amp; ". DIRECT EXPENSES"</f>
        <v>VI. DIRECT EXPENSES</v>
      </c>
      <c r="C21" s="413"/>
      <c r="D21" s="246"/>
      <c r="E21" s="2"/>
      <c r="F21" s="2"/>
      <c r="G21" s="3"/>
      <c r="H21" s="3"/>
      <c r="I21" s="3"/>
      <c r="J21" s="3"/>
      <c r="K21" s="3"/>
      <c r="L21" s="3"/>
      <c r="M21" s="335"/>
      <c r="N21" s="336"/>
      <c r="O21" s="7"/>
      <c r="P21" s="18"/>
      <c r="Q21" s="26"/>
      <c r="R21" s="18"/>
    </row>
    <row r="22" spans="2:20" ht="4" customHeight="1" x14ac:dyDescent="0.35">
      <c r="B22" s="414"/>
      <c r="C22" s="414"/>
      <c r="D22" s="247"/>
      <c r="E22" s="7"/>
      <c r="F22" s="7"/>
      <c r="G22" s="7"/>
      <c r="H22" s="7"/>
      <c r="I22" s="7"/>
      <c r="J22" s="7"/>
      <c r="K22" s="7"/>
      <c r="L22" s="7"/>
      <c r="M22" s="338"/>
      <c r="N22" s="338"/>
      <c r="O22" s="7"/>
      <c r="P22" s="18"/>
      <c r="Q22" s="26"/>
      <c r="R22" s="18"/>
    </row>
    <row r="23" spans="2:20" ht="14.5" customHeight="1" x14ac:dyDescent="0.35">
      <c r="B23" s="397" t="s">
        <v>28</v>
      </c>
      <c r="C23" s="397"/>
      <c r="D23" s="305" t="s">
        <v>248</v>
      </c>
      <c r="E23" s="306"/>
      <c r="F23" s="305" t="s">
        <v>41</v>
      </c>
      <c r="G23" s="381"/>
      <c r="H23" s="309" t="s">
        <v>249</v>
      </c>
      <c r="I23" s="310"/>
      <c r="J23" s="305" t="s">
        <v>250</v>
      </c>
      <c r="K23" s="306"/>
      <c r="L23" s="343" t="s">
        <v>224</v>
      </c>
      <c r="M23" s="337" t="s">
        <v>42</v>
      </c>
      <c r="N23" s="337"/>
      <c r="O23" s="18"/>
      <c r="P23" s="18"/>
      <c r="Q23" s="26"/>
      <c r="R23" s="18"/>
    </row>
    <row r="24" spans="2:20" ht="14.5" customHeight="1" x14ac:dyDescent="0.35">
      <c r="B24" s="397"/>
      <c r="C24" s="397"/>
      <c r="D24" s="307" t="str">
        <f>IF('Primary Inputs'!$G$7="","(lb or kg/hd/day)",IF('Primary Inputs'!$G$7="Imperial","(lb/hd/day)",(IF('Primary Inputs'!$G$7="Metric","(kg/hd/day)"))))</f>
        <v>(lb or kg/hd/day)</v>
      </c>
      <c r="E24" s="308"/>
      <c r="F24" s="307"/>
      <c r="G24" s="382"/>
      <c r="H24" s="311" t="str">
        <f>IF('Primary Inputs'!$G$7="","(lb or kg/hd)",IF('Primary Inputs'!$G$7="Imperial","(lb/hd)",(IF('Primary Inputs'!$G$7="Metric","(kg/hd)"))))</f>
        <v>(lb or kg/hd)</v>
      </c>
      <c r="I24" s="312"/>
      <c r="J24" s="313" t="str">
        <f>IF('Primary Inputs'!$G$7="","($/lb or kg)",IF('Primary Inputs'!$G$7="Imperial","($/lb)",(IF('Primary Inputs'!$G$7="Metric","($/kg)"))))</f>
        <v>($/lb or kg)</v>
      </c>
      <c r="K24" s="314"/>
      <c r="L24" s="344"/>
      <c r="M24" s="337"/>
      <c r="N24" s="337"/>
      <c r="O24" s="18"/>
      <c r="P24" s="18"/>
      <c r="Q24" s="26"/>
      <c r="R24" s="18"/>
    </row>
    <row r="25" spans="2:20" ht="14.5" customHeight="1" x14ac:dyDescent="0.35">
      <c r="B25" s="418" t="s">
        <v>30</v>
      </c>
      <c r="C25" s="418"/>
      <c r="D25" s="329"/>
      <c r="E25" s="334"/>
      <c r="F25" s="329"/>
      <c r="G25" s="330"/>
      <c r="H25" s="345"/>
      <c r="I25" s="346"/>
      <c r="J25" s="347"/>
      <c r="K25" s="347"/>
      <c r="L25" s="104"/>
      <c r="M25" s="419"/>
      <c r="N25" s="419"/>
      <c r="O25" s="18"/>
      <c r="P25" s="18"/>
      <c r="Q25" s="26"/>
      <c r="R25" s="18"/>
    </row>
    <row r="26" spans="2:20" ht="14.5" customHeight="1" x14ac:dyDescent="0.35">
      <c r="B26" s="360" t="s">
        <v>31</v>
      </c>
      <c r="C26" s="360"/>
      <c r="D26" s="332">
        <f>'Primary Inputs'!K11</f>
        <v>0</v>
      </c>
      <c r="E26" s="333"/>
      <c r="F26" s="331">
        <f>'Primary Inputs'!K10</f>
        <v>0</v>
      </c>
      <c r="G26" s="323"/>
      <c r="H26" s="348">
        <f>D26*F26</f>
        <v>0</v>
      </c>
      <c r="I26" s="349"/>
      <c r="J26" s="325"/>
      <c r="K26" s="326"/>
      <c r="L26" s="264">
        <f>'Primary Inputs'!E13</f>
        <v>0</v>
      </c>
      <c r="M26" s="354">
        <f>H26*J26*L26</f>
        <v>0</v>
      </c>
      <c r="N26" s="354"/>
      <c r="O26" s="18"/>
      <c r="P26" s="18"/>
      <c r="Q26" s="26"/>
      <c r="R26" s="18"/>
    </row>
    <row r="27" spans="2:20" ht="14.5" customHeight="1" x14ac:dyDescent="0.35">
      <c r="B27" s="360" t="s">
        <v>32</v>
      </c>
      <c r="C27" s="360"/>
      <c r="D27" s="332">
        <f>'Primary Inputs'!K13</f>
        <v>0</v>
      </c>
      <c r="E27" s="333"/>
      <c r="F27" s="331">
        <f>'Primary Inputs'!K12</f>
        <v>0</v>
      </c>
      <c r="G27" s="323"/>
      <c r="H27" s="348">
        <f>D27*F27</f>
        <v>0</v>
      </c>
      <c r="I27" s="349"/>
      <c r="J27" s="325"/>
      <c r="K27" s="326"/>
      <c r="L27" s="264">
        <f>'Primary Inputs'!E15+'Primary Inputs'!E16</f>
        <v>0</v>
      </c>
      <c r="M27" s="354">
        <f>H27*J27*L27</f>
        <v>0</v>
      </c>
      <c r="N27" s="354"/>
      <c r="O27" s="18"/>
      <c r="P27" s="18"/>
      <c r="Q27" s="26"/>
      <c r="R27" s="18"/>
    </row>
    <row r="28" spans="2:20" ht="14.5" customHeight="1" x14ac:dyDescent="0.35">
      <c r="B28" s="420" t="s">
        <v>33</v>
      </c>
      <c r="C28" s="420"/>
      <c r="D28" s="332">
        <f>'Primary Inputs'!K15</f>
        <v>0</v>
      </c>
      <c r="E28" s="333"/>
      <c r="F28" s="331">
        <f>'Primary Inputs'!K14</f>
        <v>0</v>
      </c>
      <c r="G28" s="323"/>
      <c r="H28" s="348">
        <f>D28*F28</f>
        <v>0</v>
      </c>
      <c r="I28" s="349"/>
      <c r="J28" s="325"/>
      <c r="K28" s="326"/>
      <c r="L28" s="264">
        <f>'Primary Inputs'!E15+'Primary Inputs'!E16</f>
        <v>0</v>
      </c>
      <c r="M28" s="354">
        <f>H28*J28*L28</f>
        <v>0</v>
      </c>
      <c r="N28" s="354"/>
      <c r="O28" s="18"/>
      <c r="P28" s="18"/>
      <c r="Q28" s="26"/>
      <c r="R28" s="18"/>
    </row>
    <row r="29" spans="2:20" ht="14.5" customHeight="1" x14ac:dyDescent="0.35">
      <c r="B29" s="410" t="s">
        <v>34</v>
      </c>
      <c r="C29" s="411"/>
      <c r="D29" s="330"/>
      <c r="E29" s="330"/>
      <c r="F29" s="330"/>
      <c r="G29" s="330"/>
      <c r="H29" s="105"/>
      <c r="I29" s="363"/>
      <c r="J29" s="363"/>
      <c r="K29" s="364"/>
      <c r="L29" s="364"/>
      <c r="M29" s="330"/>
      <c r="N29" s="334"/>
      <c r="O29" s="18"/>
      <c r="P29" s="18"/>
      <c r="Q29" s="26"/>
      <c r="R29" s="18"/>
    </row>
    <row r="30" spans="2:20" ht="14.5" customHeight="1" x14ac:dyDescent="0.35">
      <c r="B30" s="398" t="s">
        <v>35</v>
      </c>
      <c r="C30" s="398"/>
      <c r="D30" s="327">
        <f>'Primary Inputs'!K17</f>
        <v>0</v>
      </c>
      <c r="E30" s="328"/>
      <c r="F30" s="339">
        <f>'Primary Inputs'!K16</f>
        <v>0</v>
      </c>
      <c r="G30" s="340"/>
      <c r="H30" s="350">
        <f>D30*F30</f>
        <v>0</v>
      </c>
      <c r="I30" s="351"/>
      <c r="J30" s="316"/>
      <c r="K30" s="316"/>
      <c r="L30" s="263">
        <f>'Primary Inputs'!E10</f>
        <v>0</v>
      </c>
      <c r="M30" s="352">
        <f>H30*J30*L30</f>
        <v>0</v>
      </c>
      <c r="N30" s="352"/>
      <c r="O30" s="18"/>
      <c r="P30" s="18"/>
      <c r="Q30" s="18"/>
      <c r="R30" s="18"/>
    </row>
    <row r="31" spans="2:20" ht="14.5" customHeight="1" x14ac:dyDescent="0.35">
      <c r="B31" s="398" t="s">
        <v>36</v>
      </c>
      <c r="C31" s="398"/>
      <c r="D31" s="327">
        <f>'Primary Inputs'!K19</f>
        <v>0</v>
      </c>
      <c r="E31" s="328"/>
      <c r="F31" s="339">
        <f>'Primary Inputs'!K18</f>
        <v>0</v>
      </c>
      <c r="G31" s="340"/>
      <c r="H31" s="350">
        <f>D31*F31</f>
        <v>0</v>
      </c>
      <c r="I31" s="351"/>
      <c r="J31" s="316"/>
      <c r="K31" s="316"/>
      <c r="L31" s="263">
        <f>'Primary Inputs'!E10</f>
        <v>0</v>
      </c>
      <c r="M31" s="352">
        <f>H31*J31*L31</f>
        <v>0</v>
      </c>
      <c r="N31" s="352"/>
      <c r="O31" s="18"/>
      <c r="P31" s="18"/>
      <c r="Q31" s="18"/>
      <c r="R31" s="18"/>
    </row>
    <row r="32" spans="2:20" ht="14.5" customHeight="1" x14ac:dyDescent="0.35">
      <c r="B32" s="418" t="s">
        <v>37</v>
      </c>
      <c r="C32" s="410"/>
      <c r="D32" s="330"/>
      <c r="E32" s="330"/>
      <c r="F32" s="330"/>
      <c r="G32" s="330"/>
      <c r="H32" s="106"/>
      <c r="I32" s="367"/>
      <c r="J32" s="367"/>
      <c r="K32" s="367"/>
      <c r="L32" s="367"/>
      <c r="M32" s="330"/>
      <c r="N32" s="334"/>
      <c r="O32" s="18"/>
      <c r="P32" s="18"/>
      <c r="Q32" s="18"/>
      <c r="R32" s="18"/>
    </row>
    <row r="33" spans="2:27" ht="14.5" customHeight="1" x14ac:dyDescent="0.35">
      <c r="B33" s="434" t="s">
        <v>38</v>
      </c>
      <c r="C33" s="434"/>
      <c r="D33" s="408">
        <f>'Primary Inputs'!K20</f>
        <v>0</v>
      </c>
      <c r="E33" s="409"/>
      <c r="F33" s="361">
        <v>365</v>
      </c>
      <c r="G33" s="362"/>
      <c r="H33" s="350">
        <f>D33*F33</f>
        <v>0</v>
      </c>
      <c r="I33" s="351"/>
      <c r="J33" s="316"/>
      <c r="K33" s="316"/>
      <c r="L33" s="263">
        <f>'Primary Inputs'!K21</f>
        <v>0</v>
      </c>
      <c r="M33" s="352">
        <f>H33*J33*L33</f>
        <v>0</v>
      </c>
      <c r="N33" s="352"/>
      <c r="O33" s="18"/>
      <c r="P33" s="18"/>
      <c r="Q33" s="18"/>
      <c r="R33" s="18"/>
    </row>
    <row r="34" spans="2:27" ht="14.5" customHeight="1" x14ac:dyDescent="0.35">
      <c r="B34" s="376" t="s">
        <v>61</v>
      </c>
      <c r="C34" s="377"/>
      <c r="D34" s="245"/>
      <c r="E34" s="38"/>
      <c r="F34" s="38"/>
      <c r="G34" s="38"/>
      <c r="H34" s="107"/>
      <c r="I34" s="107"/>
      <c r="J34" s="107"/>
      <c r="K34" s="107"/>
      <c r="L34" s="233"/>
      <c r="M34" s="354">
        <f>M26+M27+M28+M30+M31+M33</f>
        <v>0</v>
      </c>
      <c r="N34" s="354"/>
      <c r="O34" s="18"/>
      <c r="P34" s="18"/>
      <c r="Q34" s="18"/>
      <c r="R34" s="18"/>
    </row>
    <row r="35" spans="2:27" ht="14.5" customHeight="1" x14ac:dyDescent="0.35">
      <c r="B35" s="254"/>
      <c r="C35" s="254"/>
      <c r="D35" s="254"/>
      <c r="E35" s="70"/>
      <c r="F35" s="70"/>
      <c r="G35" s="70"/>
      <c r="H35" s="70"/>
      <c r="I35" s="70"/>
      <c r="J35" s="70"/>
      <c r="K35" s="70"/>
      <c r="L35" s="70"/>
      <c r="M35" s="243"/>
      <c r="N35" s="243"/>
      <c r="O35" s="18"/>
      <c r="P35" s="18"/>
      <c r="Q35" s="18"/>
      <c r="R35" s="18"/>
    </row>
    <row r="36" spans="2:27" x14ac:dyDescent="0.35">
      <c r="C36" s="28"/>
      <c r="D36" s="28"/>
      <c r="E36" s="28"/>
      <c r="F36" s="28"/>
      <c r="G36" s="28"/>
      <c r="H36" s="18"/>
      <c r="I36" s="18"/>
      <c r="J36" s="18"/>
      <c r="K36" s="18"/>
      <c r="L36" s="18"/>
      <c r="M36" s="357"/>
      <c r="N36" s="357"/>
      <c r="O36" s="18"/>
      <c r="P36" s="18"/>
      <c r="Q36" s="18"/>
      <c r="R36" s="18"/>
      <c r="S36" s="18"/>
      <c r="T36" s="18"/>
      <c r="AA36" s="9"/>
    </row>
    <row r="37" spans="2:27" ht="14.5" customHeight="1" x14ac:dyDescent="0.35">
      <c r="B37" s="397" t="s">
        <v>39</v>
      </c>
      <c r="C37" s="397"/>
      <c r="D37" s="402" t="s">
        <v>40</v>
      </c>
      <c r="E37" s="406"/>
      <c r="F37" s="406"/>
      <c r="G37" s="403"/>
      <c r="H37" s="402" t="s">
        <v>24</v>
      </c>
      <c r="I37" s="403"/>
      <c r="J37" s="368" t="s">
        <v>62</v>
      </c>
      <c r="K37" s="369"/>
      <c r="L37" s="370"/>
      <c r="M37" s="355" t="s">
        <v>90</v>
      </c>
      <c r="N37" s="356"/>
      <c r="O37" s="18"/>
      <c r="P37" s="18"/>
      <c r="Q37" s="18"/>
      <c r="R37" s="18"/>
      <c r="S37" s="18"/>
      <c r="T37" s="18"/>
    </row>
    <row r="38" spans="2:27" x14ac:dyDescent="0.35">
      <c r="B38" s="397"/>
      <c r="C38" s="397"/>
      <c r="D38" s="404"/>
      <c r="E38" s="407"/>
      <c r="F38" s="407"/>
      <c r="G38" s="405"/>
      <c r="H38" s="404"/>
      <c r="I38" s="405"/>
      <c r="J38" s="371"/>
      <c r="K38" s="372"/>
      <c r="L38" s="373"/>
      <c r="M38" s="356"/>
      <c r="N38" s="356"/>
      <c r="O38" s="18"/>
      <c r="P38" s="18"/>
      <c r="Q38" s="18"/>
      <c r="R38" s="18"/>
      <c r="S38" s="18"/>
      <c r="T38" s="18"/>
    </row>
    <row r="39" spans="2:27" ht="14.5" customHeight="1" x14ac:dyDescent="0.35">
      <c r="B39" s="360" t="s">
        <v>167</v>
      </c>
      <c r="C39" s="360"/>
      <c r="D39" s="236" t="s">
        <v>21</v>
      </c>
      <c r="E39" s="400">
        <f>'Primary Inputs'!E27</f>
        <v>0</v>
      </c>
      <c r="F39" s="401"/>
      <c r="G39" s="33" t="s">
        <v>65</v>
      </c>
      <c r="H39" s="379" t="s">
        <v>67</v>
      </c>
      <c r="I39" s="380"/>
      <c r="J39" s="320"/>
      <c r="K39" s="321"/>
      <c r="L39" s="322"/>
      <c r="M39" s="354">
        <f>E39*J39</f>
        <v>0</v>
      </c>
      <c r="N39" s="354"/>
      <c r="O39" s="18"/>
      <c r="P39" s="18"/>
      <c r="Q39" s="18"/>
      <c r="R39" s="18"/>
      <c r="S39" s="18"/>
      <c r="T39" s="18"/>
    </row>
    <row r="40" spans="2:27" ht="14.5" customHeight="1" x14ac:dyDescent="0.35">
      <c r="B40" s="399" t="s">
        <v>43</v>
      </c>
      <c r="C40" s="399"/>
      <c r="D40" s="237" t="s">
        <v>21</v>
      </c>
      <c r="E40" s="394"/>
      <c r="F40" s="396"/>
      <c r="G40" s="33" t="s">
        <v>65</v>
      </c>
      <c r="H40" s="379" t="s">
        <v>68</v>
      </c>
      <c r="I40" s="380"/>
      <c r="J40" s="320"/>
      <c r="K40" s="321"/>
      <c r="L40" s="322"/>
      <c r="M40" s="354">
        <f>E40*J40</f>
        <v>0</v>
      </c>
      <c r="N40" s="354"/>
      <c r="O40" s="18"/>
      <c r="P40" s="18"/>
      <c r="Q40" s="18"/>
      <c r="R40" s="18"/>
      <c r="S40" s="18"/>
      <c r="T40" s="18"/>
    </row>
    <row r="41" spans="2:27" ht="14.5" customHeight="1" x14ac:dyDescent="0.35">
      <c r="B41" s="360" t="s">
        <v>44</v>
      </c>
      <c r="C41" s="360"/>
      <c r="D41" s="236" t="s">
        <v>21</v>
      </c>
      <c r="E41" s="383"/>
      <c r="F41" s="384"/>
      <c r="G41" s="33" t="s">
        <v>65</v>
      </c>
      <c r="H41" s="379" t="s">
        <v>69</v>
      </c>
      <c r="I41" s="380"/>
      <c r="J41" s="317">
        <f>'Primary Inputs'!E26</f>
        <v>0</v>
      </c>
      <c r="K41" s="323"/>
      <c r="L41" s="324"/>
      <c r="M41" s="354">
        <f>E41*J41</f>
        <v>0</v>
      </c>
      <c r="N41" s="354"/>
      <c r="O41" s="18"/>
      <c r="P41" s="18"/>
      <c r="Q41" s="18"/>
      <c r="R41" s="18"/>
      <c r="S41" s="18"/>
      <c r="T41" s="18"/>
    </row>
    <row r="42" spans="2:27" ht="14.5" customHeight="1" x14ac:dyDescent="0.35">
      <c r="B42" s="360" t="s">
        <v>150</v>
      </c>
      <c r="C42" s="360"/>
      <c r="D42" s="236" t="s">
        <v>15</v>
      </c>
      <c r="E42" s="320"/>
      <c r="F42" s="322"/>
      <c r="G42" s="33" t="s">
        <v>66</v>
      </c>
      <c r="H42" s="329"/>
      <c r="I42" s="334"/>
      <c r="J42" s="329"/>
      <c r="K42" s="330"/>
      <c r="L42" s="164"/>
      <c r="M42" s="354">
        <f>E42*12</f>
        <v>0</v>
      </c>
      <c r="N42" s="354"/>
      <c r="O42" s="18"/>
      <c r="P42" s="18"/>
      <c r="Q42" s="18"/>
      <c r="R42" s="18"/>
      <c r="S42" s="18"/>
      <c r="T42" s="18"/>
    </row>
    <row r="43" spans="2:27" ht="14.5" customHeight="1" x14ac:dyDescent="0.35">
      <c r="B43" s="360" t="s">
        <v>151</v>
      </c>
      <c r="C43" s="360"/>
      <c r="D43" s="236" t="s">
        <v>15</v>
      </c>
      <c r="E43" s="320"/>
      <c r="F43" s="322"/>
      <c r="G43" s="33" t="s">
        <v>66</v>
      </c>
      <c r="H43" s="329"/>
      <c r="I43" s="334"/>
      <c r="J43" s="329"/>
      <c r="K43" s="330"/>
      <c r="L43" s="164"/>
      <c r="M43" s="354">
        <f t="shared" ref="M43:M48" si="0">E43*12</f>
        <v>0</v>
      </c>
      <c r="N43" s="354"/>
      <c r="O43" s="18"/>
      <c r="P43" s="18"/>
      <c r="Q43" s="18"/>
      <c r="R43" s="18"/>
      <c r="S43" s="18"/>
      <c r="T43" s="18"/>
    </row>
    <row r="44" spans="2:27" ht="14.5" customHeight="1" x14ac:dyDescent="0.35">
      <c r="B44" s="360" t="s">
        <v>45</v>
      </c>
      <c r="C44" s="360"/>
      <c r="D44" s="238" t="s">
        <v>15</v>
      </c>
      <c r="E44" s="365"/>
      <c r="F44" s="366"/>
      <c r="G44" s="33" t="s">
        <v>66</v>
      </c>
      <c r="H44" s="329"/>
      <c r="I44" s="334"/>
      <c r="J44" s="329"/>
      <c r="K44" s="330"/>
      <c r="L44" s="164"/>
      <c r="M44" s="354">
        <f t="shared" si="0"/>
        <v>0</v>
      </c>
      <c r="N44" s="354"/>
      <c r="O44" s="18"/>
      <c r="P44" s="18"/>
      <c r="Q44" s="18"/>
      <c r="R44" s="18"/>
      <c r="S44" s="18"/>
      <c r="T44" s="18"/>
    </row>
    <row r="45" spans="2:27" ht="14.5" customHeight="1" x14ac:dyDescent="0.35">
      <c r="B45" s="360" t="s">
        <v>46</v>
      </c>
      <c r="C45" s="360"/>
      <c r="D45" s="236" t="s">
        <v>15</v>
      </c>
      <c r="E45" s="320"/>
      <c r="F45" s="322"/>
      <c r="G45" s="33" t="s">
        <v>66</v>
      </c>
      <c r="H45" s="329"/>
      <c r="I45" s="334"/>
      <c r="J45" s="329"/>
      <c r="K45" s="330"/>
      <c r="L45" s="164"/>
      <c r="M45" s="354">
        <f t="shared" si="0"/>
        <v>0</v>
      </c>
      <c r="N45" s="354"/>
      <c r="O45" s="18"/>
      <c r="P45" s="18"/>
      <c r="Q45" s="18"/>
      <c r="R45" s="18"/>
      <c r="S45" s="18"/>
      <c r="T45" s="18"/>
    </row>
    <row r="46" spans="2:27" ht="14.5" customHeight="1" x14ac:dyDescent="0.35">
      <c r="B46" s="360" t="s">
        <v>47</v>
      </c>
      <c r="C46" s="360"/>
      <c r="D46" s="236" t="s">
        <v>15</v>
      </c>
      <c r="E46" s="320"/>
      <c r="F46" s="322"/>
      <c r="G46" s="33" t="s">
        <v>66</v>
      </c>
      <c r="H46" s="329"/>
      <c r="I46" s="334"/>
      <c r="J46" s="329"/>
      <c r="K46" s="330"/>
      <c r="L46" s="164"/>
      <c r="M46" s="354">
        <f t="shared" si="0"/>
        <v>0</v>
      </c>
      <c r="N46" s="354"/>
      <c r="O46" s="18"/>
      <c r="P46" s="18"/>
      <c r="Q46" s="18"/>
      <c r="R46" s="18"/>
      <c r="S46" s="18"/>
      <c r="T46" s="18"/>
    </row>
    <row r="47" spans="2:27" ht="14.5" customHeight="1" x14ac:dyDescent="0.35">
      <c r="B47" s="360" t="s">
        <v>48</v>
      </c>
      <c r="C47" s="360"/>
      <c r="D47" s="236" t="s">
        <v>15</v>
      </c>
      <c r="E47" s="320"/>
      <c r="F47" s="322"/>
      <c r="G47" s="33" t="s">
        <v>66</v>
      </c>
      <c r="H47" s="329"/>
      <c r="I47" s="334"/>
      <c r="J47" s="329"/>
      <c r="K47" s="330"/>
      <c r="L47" s="164"/>
      <c r="M47" s="354">
        <f t="shared" si="0"/>
        <v>0</v>
      </c>
      <c r="N47" s="354"/>
      <c r="O47" s="18"/>
      <c r="P47" s="18"/>
      <c r="Q47" s="18"/>
      <c r="R47" s="18"/>
      <c r="S47" s="18"/>
      <c r="T47" s="18"/>
    </row>
    <row r="48" spans="2:27" ht="14.5" customHeight="1" x14ac:dyDescent="0.35">
      <c r="B48" s="360" t="s">
        <v>49</v>
      </c>
      <c r="C48" s="360"/>
      <c r="D48" s="236" t="s">
        <v>15</v>
      </c>
      <c r="E48" s="320"/>
      <c r="F48" s="322"/>
      <c r="G48" s="33" t="s">
        <v>66</v>
      </c>
      <c r="H48" s="329"/>
      <c r="I48" s="334"/>
      <c r="J48" s="329"/>
      <c r="K48" s="330"/>
      <c r="L48" s="164"/>
      <c r="M48" s="354">
        <f t="shared" si="0"/>
        <v>0</v>
      </c>
      <c r="N48" s="354"/>
      <c r="O48" s="18"/>
      <c r="P48" s="18"/>
      <c r="Q48" s="18"/>
      <c r="R48" s="18"/>
      <c r="S48" s="18"/>
      <c r="T48" s="18"/>
    </row>
    <row r="49" spans="2:20" ht="14.5" customHeight="1" x14ac:dyDescent="0.35">
      <c r="B49" s="360" t="s">
        <v>52</v>
      </c>
      <c r="C49" s="360"/>
      <c r="D49" s="236" t="s">
        <v>15</v>
      </c>
      <c r="E49" s="320"/>
      <c r="F49" s="322"/>
      <c r="G49" s="33" t="s">
        <v>66</v>
      </c>
      <c r="H49" s="329"/>
      <c r="I49" s="334"/>
      <c r="J49" s="329"/>
      <c r="K49" s="330"/>
      <c r="L49" s="164"/>
      <c r="M49" s="354">
        <f>E49*12</f>
        <v>0</v>
      </c>
      <c r="N49" s="354"/>
      <c r="O49" s="18"/>
      <c r="P49" s="18"/>
      <c r="Q49" s="18"/>
      <c r="R49" s="18"/>
      <c r="S49" s="18"/>
      <c r="T49" s="18"/>
    </row>
    <row r="50" spans="2:20" ht="14.5" customHeight="1" x14ac:dyDescent="0.35">
      <c r="B50" s="374" t="s">
        <v>183</v>
      </c>
      <c r="C50" s="375"/>
      <c r="D50" s="236" t="s">
        <v>15</v>
      </c>
      <c r="E50" s="317">
        <f>M50/12</f>
        <v>0</v>
      </c>
      <c r="F50" s="319"/>
      <c r="G50" s="33" t="s">
        <v>66</v>
      </c>
      <c r="H50" s="329"/>
      <c r="I50" s="334"/>
      <c r="J50" s="329"/>
      <c r="K50" s="330"/>
      <c r="L50" s="334"/>
      <c r="M50" s="341">
        <f>('Primary Inputs'!K24*('Primary Inputs'!E17*0.5))+('Primary Inputs'!K25*('Primary Inputs'!E18*'Primary Inputs'!E19*0.5))+('Primary Inputs'!K26*'Primary Inputs'!E25)+('Primary Inputs'!K27*'Primary Inputs'!E26)</f>
        <v>0</v>
      </c>
      <c r="N50" s="342"/>
      <c r="O50" s="18"/>
      <c r="P50" s="18"/>
      <c r="Q50" s="18"/>
      <c r="R50" s="18"/>
      <c r="S50" s="18"/>
      <c r="T50" s="18"/>
    </row>
    <row r="51" spans="2:20" ht="14.5" customHeight="1" x14ac:dyDescent="0.35">
      <c r="B51" s="360" t="s">
        <v>53</v>
      </c>
      <c r="C51" s="360"/>
      <c r="D51" s="236" t="s">
        <v>15</v>
      </c>
      <c r="E51" s="320"/>
      <c r="F51" s="322"/>
      <c r="G51" s="33" t="s">
        <v>66</v>
      </c>
      <c r="H51" s="329"/>
      <c r="I51" s="334"/>
      <c r="J51" s="329"/>
      <c r="K51" s="330"/>
      <c r="L51" s="164"/>
      <c r="M51" s="354">
        <f>E51*12</f>
        <v>0</v>
      </c>
      <c r="N51" s="354"/>
      <c r="O51" s="18"/>
      <c r="P51" s="18"/>
      <c r="Q51" s="18"/>
      <c r="R51" s="18"/>
      <c r="S51" s="18"/>
      <c r="T51" s="18"/>
    </row>
    <row r="52" spans="2:20" ht="14.5" customHeight="1" x14ac:dyDescent="0.35">
      <c r="B52" s="360" t="s">
        <v>152</v>
      </c>
      <c r="C52" s="360"/>
      <c r="D52" s="236" t="s">
        <v>21</v>
      </c>
      <c r="E52" s="383"/>
      <c r="F52" s="384"/>
      <c r="G52" s="33" t="s">
        <v>66</v>
      </c>
      <c r="H52" s="379" t="s">
        <v>71</v>
      </c>
      <c r="I52" s="380"/>
      <c r="J52" s="320"/>
      <c r="K52" s="321"/>
      <c r="L52" s="322"/>
      <c r="M52" s="354">
        <f>(E52*J52)*12</f>
        <v>0</v>
      </c>
      <c r="N52" s="354"/>
      <c r="O52" s="18"/>
      <c r="P52" s="18"/>
      <c r="Q52" s="18"/>
      <c r="R52" s="18"/>
      <c r="S52" s="18"/>
      <c r="T52" s="18"/>
    </row>
    <row r="53" spans="2:20" ht="14.5" customHeight="1" x14ac:dyDescent="0.35">
      <c r="B53" s="360" t="s">
        <v>50</v>
      </c>
      <c r="C53" s="360"/>
      <c r="D53" s="239" t="s">
        <v>21</v>
      </c>
      <c r="E53" s="359"/>
      <c r="F53" s="359"/>
      <c r="G53" s="234" t="s">
        <v>65</v>
      </c>
      <c r="H53" s="379" t="s">
        <v>70</v>
      </c>
      <c r="I53" s="380"/>
      <c r="J53" s="317">
        <f>'Primary Inputs'!E28</f>
        <v>0</v>
      </c>
      <c r="K53" s="318"/>
      <c r="L53" s="319"/>
      <c r="M53" s="354">
        <f>E53*J53</f>
        <v>0</v>
      </c>
      <c r="N53" s="354"/>
      <c r="O53" s="18"/>
      <c r="P53" s="18"/>
      <c r="Q53" s="18"/>
      <c r="R53" s="18"/>
      <c r="S53" s="18"/>
      <c r="T53" s="18"/>
    </row>
    <row r="54" spans="2:20" ht="14.5" customHeight="1" x14ac:dyDescent="0.35">
      <c r="B54" s="360" t="s">
        <v>51</v>
      </c>
      <c r="C54" s="360"/>
      <c r="D54" s="236" t="s">
        <v>21</v>
      </c>
      <c r="E54" s="315"/>
      <c r="F54" s="315"/>
      <c r="G54" s="235" t="s">
        <v>65</v>
      </c>
      <c r="H54" s="379" t="str">
        <f>IF('Primary Inputs'!G7= "","lb or kg",IF('Primary Inputs'!G7="Imperial","lb",IF('Primary Inputs'!G7="Metric","kg")))</f>
        <v>lb or kg</v>
      </c>
      <c r="I54" s="380"/>
      <c r="J54" s="317">
        <f>'Primary Inputs'!E29</f>
        <v>0</v>
      </c>
      <c r="K54" s="318"/>
      <c r="L54" s="319"/>
      <c r="M54" s="354">
        <f>E54*J54</f>
        <v>0</v>
      </c>
      <c r="N54" s="354"/>
      <c r="O54" s="18"/>
      <c r="P54" s="18"/>
      <c r="Q54" s="18"/>
      <c r="R54" s="18"/>
      <c r="S54" s="18"/>
      <c r="T54" s="18"/>
    </row>
    <row r="55" spans="2:20" ht="14.5" customHeight="1" x14ac:dyDescent="0.35">
      <c r="B55" s="374" t="s">
        <v>54</v>
      </c>
      <c r="C55" s="375"/>
      <c r="D55" s="236" t="s">
        <v>15</v>
      </c>
      <c r="E55" s="316"/>
      <c r="F55" s="316"/>
      <c r="G55" s="235" t="s">
        <v>66</v>
      </c>
      <c r="H55" s="329"/>
      <c r="I55" s="334"/>
      <c r="J55" s="329"/>
      <c r="K55" s="330"/>
      <c r="L55" s="334"/>
      <c r="M55" s="341">
        <f>E55*12</f>
        <v>0</v>
      </c>
      <c r="N55" s="342"/>
      <c r="O55" s="18"/>
      <c r="P55" s="18"/>
      <c r="Q55" s="18"/>
      <c r="R55" s="18"/>
      <c r="S55" s="18"/>
      <c r="T55" s="18"/>
    </row>
    <row r="56" spans="2:20" ht="14.15" customHeight="1" x14ac:dyDescent="0.35">
      <c r="B56" s="360" t="s">
        <v>54</v>
      </c>
      <c r="C56" s="360"/>
      <c r="D56" s="236" t="s">
        <v>15</v>
      </c>
      <c r="E56" s="316"/>
      <c r="F56" s="316"/>
      <c r="G56" s="235" t="s">
        <v>66</v>
      </c>
      <c r="H56" s="329"/>
      <c r="I56" s="334"/>
      <c r="J56" s="329"/>
      <c r="K56" s="330"/>
      <c r="L56" s="164"/>
      <c r="M56" s="354">
        <f>E56*12</f>
        <v>0</v>
      </c>
      <c r="N56" s="354"/>
      <c r="O56" s="18"/>
      <c r="P56" s="18"/>
      <c r="Q56" s="18"/>
      <c r="R56" s="18"/>
      <c r="S56" s="18"/>
      <c r="T56" s="18"/>
    </row>
    <row r="57" spans="2:20" ht="14.15" customHeight="1" x14ac:dyDescent="0.35">
      <c r="B57" s="252"/>
      <c r="C57" s="252"/>
      <c r="D57" s="255"/>
      <c r="E57" s="255"/>
      <c r="F57" s="255"/>
      <c r="G57" s="255"/>
      <c r="H57" s="243"/>
      <c r="I57" s="243"/>
      <c r="J57" s="243"/>
      <c r="K57" s="243"/>
      <c r="L57" s="18"/>
      <c r="M57" s="243"/>
      <c r="N57" s="243"/>
      <c r="O57" s="18"/>
      <c r="P57" s="18"/>
      <c r="Q57" s="18"/>
      <c r="R57" s="18"/>
      <c r="S57" s="18"/>
      <c r="T57" s="18"/>
    </row>
    <row r="58" spans="2:20" ht="14.15" customHeight="1" x14ac:dyDescent="0.35">
      <c r="C58" s="18"/>
      <c r="D58" s="18"/>
      <c r="E58" s="18"/>
      <c r="F58" s="18"/>
      <c r="G58" s="18"/>
      <c r="H58" s="18"/>
      <c r="I58" s="18"/>
      <c r="J58" s="18"/>
      <c r="K58" s="18"/>
      <c r="L58" s="18"/>
      <c r="M58" s="357"/>
      <c r="N58" s="357"/>
      <c r="O58" s="18"/>
      <c r="P58" s="18"/>
      <c r="Q58" s="18"/>
      <c r="R58" s="18"/>
      <c r="S58" s="18"/>
      <c r="T58" s="18"/>
    </row>
    <row r="59" spans="2:20" ht="14.15" customHeight="1" x14ac:dyDescent="0.35">
      <c r="B59" s="397" t="s">
        <v>39</v>
      </c>
      <c r="C59" s="397"/>
      <c r="D59" s="305" t="s">
        <v>63</v>
      </c>
      <c r="E59" s="381"/>
      <c r="F59" s="306"/>
      <c r="G59" s="305" t="s">
        <v>64</v>
      </c>
      <c r="H59" s="381"/>
      <c r="I59" s="381"/>
      <c r="J59" s="381"/>
      <c r="K59" s="381"/>
      <c r="L59" s="242"/>
      <c r="M59" s="337" t="s">
        <v>90</v>
      </c>
      <c r="N59" s="358"/>
      <c r="O59" s="18"/>
      <c r="P59" s="18"/>
      <c r="Q59" s="18"/>
      <c r="R59" s="18"/>
      <c r="S59" s="18"/>
      <c r="T59" s="18"/>
    </row>
    <row r="60" spans="2:20" ht="14.15" customHeight="1" x14ac:dyDescent="0.35">
      <c r="B60" s="397"/>
      <c r="C60" s="397"/>
      <c r="D60" s="307"/>
      <c r="E60" s="382"/>
      <c r="F60" s="308"/>
      <c r="G60" s="307"/>
      <c r="H60" s="382"/>
      <c r="I60" s="382"/>
      <c r="J60" s="382"/>
      <c r="K60" s="382"/>
      <c r="L60" s="143" t="s">
        <v>17</v>
      </c>
      <c r="M60" s="358"/>
      <c r="N60" s="358"/>
      <c r="O60" s="18"/>
      <c r="P60" s="18"/>
      <c r="Q60" s="18"/>
      <c r="R60" s="18"/>
      <c r="S60" s="18"/>
      <c r="T60" s="18"/>
    </row>
    <row r="61" spans="2:20" ht="14.15" customHeight="1" x14ac:dyDescent="0.35">
      <c r="B61" s="360" t="s">
        <v>55</v>
      </c>
      <c r="C61" s="360"/>
      <c r="D61" s="394"/>
      <c r="E61" s="395"/>
      <c r="F61" s="396"/>
      <c r="G61" s="391"/>
      <c r="H61" s="392"/>
      <c r="I61" s="392"/>
      <c r="J61" s="392"/>
      <c r="K61" s="392"/>
      <c r="L61" s="393"/>
      <c r="M61" s="354">
        <f>D61*G61</f>
        <v>0</v>
      </c>
      <c r="N61" s="354"/>
      <c r="O61" s="18"/>
      <c r="P61" s="18"/>
      <c r="Q61" s="18"/>
      <c r="R61" s="18"/>
      <c r="S61" s="18"/>
      <c r="T61" s="18"/>
    </row>
    <row r="62" spans="2:20" ht="14.15" customHeight="1" x14ac:dyDescent="0.35">
      <c r="B62" s="360" t="s">
        <v>56</v>
      </c>
      <c r="C62" s="360"/>
      <c r="D62" s="394"/>
      <c r="E62" s="395"/>
      <c r="F62" s="396"/>
      <c r="G62" s="391"/>
      <c r="H62" s="392"/>
      <c r="I62" s="392"/>
      <c r="J62" s="392"/>
      <c r="K62" s="392"/>
      <c r="L62" s="393"/>
      <c r="M62" s="354">
        <f t="shared" ref="M62:M67" si="1">D62*G62</f>
        <v>0</v>
      </c>
      <c r="N62" s="354"/>
      <c r="O62" s="29"/>
      <c r="P62" s="29"/>
      <c r="Q62" s="28"/>
      <c r="R62" s="28"/>
      <c r="S62" s="28"/>
      <c r="T62" s="28"/>
    </row>
    <row r="63" spans="2:20" ht="14.15" customHeight="1" x14ac:dyDescent="0.35">
      <c r="B63" s="360" t="s">
        <v>57</v>
      </c>
      <c r="C63" s="360"/>
      <c r="D63" s="394"/>
      <c r="E63" s="395"/>
      <c r="F63" s="396"/>
      <c r="G63" s="391"/>
      <c r="H63" s="392"/>
      <c r="I63" s="392"/>
      <c r="J63" s="392"/>
      <c r="K63" s="392"/>
      <c r="L63" s="393"/>
      <c r="M63" s="354">
        <f t="shared" si="1"/>
        <v>0</v>
      </c>
      <c r="N63" s="354"/>
      <c r="O63" s="18"/>
      <c r="P63" s="18"/>
      <c r="Q63" s="18"/>
      <c r="R63" s="18"/>
      <c r="S63" s="18"/>
      <c r="T63" s="18"/>
    </row>
    <row r="64" spans="2:20" ht="14.15" customHeight="1" x14ac:dyDescent="0.35">
      <c r="B64" s="360" t="s">
        <v>58</v>
      </c>
      <c r="C64" s="360"/>
      <c r="D64" s="394"/>
      <c r="E64" s="395"/>
      <c r="F64" s="396"/>
      <c r="G64" s="385"/>
      <c r="H64" s="386"/>
      <c r="I64" s="386"/>
      <c r="J64" s="386"/>
      <c r="K64" s="386"/>
      <c r="L64" s="387"/>
      <c r="M64" s="354">
        <f t="shared" si="1"/>
        <v>0</v>
      </c>
      <c r="N64" s="354"/>
      <c r="O64" s="18"/>
      <c r="P64" s="18"/>
      <c r="Q64" s="18"/>
      <c r="R64" s="18"/>
      <c r="S64" s="18"/>
      <c r="T64" s="18"/>
    </row>
    <row r="65" spans="2:20" ht="14.15" customHeight="1" x14ac:dyDescent="0.35">
      <c r="B65" s="360" t="s">
        <v>59</v>
      </c>
      <c r="C65" s="360"/>
      <c r="D65" s="394"/>
      <c r="E65" s="395"/>
      <c r="F65" s="396"/>
      <c r="G65" s="388"/>
      <c r="H65" s="389"/>
      <c r="I65" s="389"/>
      <c r="J65" s="389"/>
      <c r="K65" s="389"/>
      <c r="L65" s="390"/>
      <c r="M65" s="354">
        <f t="shared" si="1"/>
        <v>0</v>
      </c>
      <c r="N65" s="354"/>
      <c r="O65" s="18"/>
      <c r="P65" s="18"/>
      <c r="Q65" s="18"/>
      <c r="R65" s="18"/>
      <c r="S65" s="18"/>
      <c r="T65" s="18"/>
    </row>
    <row r="66" spans="2:20" ht="14.15" customHeight="1" x14ac:dyDescent="0.35">
      <c r="B66" s="360" t="s">
        <v>54</v>
      </c>
      <c r="C66" s="360"/>
      <c r="D66" s="433"/>
      <c r="E66" s="433"/>
      <c r="F66" s="433"/>
      <c r="G66" s="432"/>
      <c r="H66" s="432"/>
      <c r="I66" s="432"/>
      <c r="J66" s="432"/>
      <c r="K66" s="432"/>
      <c r="L66" s="432"/>
      <c r="M66" s="354">
        <f t="shared" si="1"/>
        <v>0</v>
      </c>
      <c r="N66" s="354"/>
      <c r="O66" s="18"/>
      <c r="P66" s="18"/>
      <c r="Q66" s="18"/>
      <c r="R66" s="18"/>
      <c r="S66" s="18"/>
      <c r="T66" s="18"/>
    </row>
    <row r="67" spans="2:20" ht="14.15" customHeight="1" x14ac:dyDescent="0.35">
      <c r="B67" s="360" t="s">
        <v>54</v>
      </c>
      <c r="C67" s="360"/>
      <c r="D67" s="433"/>
      <c r="E67" s="433"/>
      <c r="F67" s="433"/>
      <c r="G67" s="432"/>
      <c r="H67" s="432"/>
      <c r="I67" s="432"/>
      <c r="J67" s="432"/>
      <c r="K67" s="432"/>
      <c r="L67" s="432"/>
      <c r="M67" s="354">
        <f t="shared" si="1"/>
        <v>0</v>
      </c>
      <c r="N67" s="354"/>
      <c r="O67" s="18"/>
      <c r="P67" s="18"/>
      <c r="Q67" s="18"/>
      <c r="R67" s="18"/>
      <c r="S67" s="18"/>
      <c r="T67" s="18"/>
    </row>
    <row r="68" spans="2:20" ht="14.15" customHeight="1" x14ac:dyDescent="0.35">
      <c r="B68" s="376" t="s">
        <v>60</v>
      </c>
      <c r="C68" s="377"/>
      <c r="D68" s="245"/>
      <c r="E68" s="38"/>
      <c r="F68" s="38"/>
      <c r="G68" s="38"/>
      <c r="H68" s="38"/>
      <c r="I68" s="38"/>
      <c r="J68" s="38"/>
      <c r="K68" s="38"/>
      <c r="L68" s="39"/>
      <c r="M68" s="354">
        <f>SUM(M39:N56)+SUM(M61:N67)</f>
        <v>0</v>
      </c>
      <c r="N68" s="354"/>
      <c r="O68" s="18"/>
      <c r="P68" s="18"/>
      <c r="Q68" s="18"/>
      <c r="R68" s="18"/>
      <c r="S68" s="18"/>
      <c r="T68" s="18"/>
    </row>
    <row r="69" spans="2:20" ht="14.15" customHeight="1" x14ac:dyDescent="0.35">
      <c r="B69" s="376" t="s">
        <v>208</v>
      </c>
      <c r="C69" s="377"/>
      <c r="D69" s="245"/>
      <c r="E69" s="38"/>
      <c r="F69" s="38"/>
      <c r="G69" s="38"/>
      <c r="H69" s="38"/>
      <c r="I69" s="38"/>
      <c r="J69" s="38"/>
      <c r="K69" s="38"/>
      <c r="L69" s="39"/>
      <c r="M69" s="354">
        <f>M34+M68</f>
        <v>0</v>
      </c>
      <c r="N69" s="354"/>
      <c r="O69" s="18"/>
      <c r="P69" s="18"/>
      <c r="Q69" s="18"/>
      <c r="R69" s="18"/>
      <c r="S69" s="18"/>
      <c r="T69" s="18"/>
    </row>
    <row r="70" spans="2:20" ht="15" customHeight="1" x14ac:dyDescent="0.35">
      <c r="B70" s="37" t="s">
        <v>17</v>
      </c>
      <c r="C70" s="378" t="s">
        <v>235</v>
      </c>
      <c r="D70" s="378"/>
      <c r="E70" s="378"/>
      <c r="F70" s="378"/>
      <c r="G70" s="378"/>
      <c r="H70" s="378"/>
      <c r="I70" s="378"/>
      <c r="J70" s="378"/>
      <c r="K70" s="378"/>
      <c r="L70" s="378"/>
      <c r="M70" s="378"/>
      <c r="N70" s="18"/>
      <c r="O70" s="18"/>
      <c r="P70" s="18"/>
      <c r="Q70" s="18"/>
      <c r="R70" s="18"/>
      <c r="S70" s="18"/>
      <c r="T70" s="18"/>
    </row>
    <row r="71" spans="2:20" x14ac:dyDescent="0.35">
      <c r="C71" s="378"/>
      <c r="D71" s="378"/>
      <c r="E71" s="378"/>
      <c r="F71" s="378"/>
      <c r="G71" s="378"/>
      <c r="H71" s="378"/>
      <c r="I71" s="378"/>
      <c r="J71" s="378"/>
      <c r="K71" s="378"/>
      <c r="L71" s="378"/>
      <c r="M71" s="378"/>
      <c r="N71" s="18"/>
      <c r="O71" s="18"/>
      <c r="P71" s="18"/>
      <c r="Q71" s="18"/>
      <c r="R71" s="18"/>
      <c r="S71" s="18"/>
      <c r="T71" s="18"/>
    </row>
    <row r="72" spans="2:20" x14ac:dyDescent="0.35">
      <c r="C72" s="7"/>
      <c r="D72" s="7"/>
      <c r="E72" s="7"/>
      <c r="F72" s="7"/>
      <c r="G72" s="7"/>
      <c r="H72" s="7"/>
      <c r="I72" s="7"/>
      <c r="J72" s="7"/>
      <c r="K72" s="7"/>
      <c r="L72" s="7"/>
      <c r="M72" s="7"/>
      <c r="N72" s="7"/>
      <c r="O72" s="7"/>
      <c r="P72" s="7"/>
      <c r="Q72" s="7"/>
      <c r="R72" s="7"/>
      <c r="S72" s="7"/>
      <c r="T72" s="7"/>
    </row>
    <row r="73" spans="2:20" x14ac:dyDescent="0.35">
      <c r="C73" s="7"/>
      <c r="D73" s="7"/>
      <c r="E73" s="7"/>
      <c r="F73" s="7"/>
      <c r="G73" s="7"/>
      <c r="H73" s="7"/>
      <c r="I73" s="7"/>
      <c r="J73" s="7"/>
      <c r="K73" s="7"/>
      <c r="L73" s="7"/>
      <c r="M73" s="7"/>
      <c r="N73" s="7"/>
      <c r="O73" s="7"/>
      <c r="P73" s="7"/>
      <c r="Q73" s="7"/>
      <c r="R73" s="7"/>
      <c r="S73" s="7"/>
      <c r="T73" s="7"/>
    </row>
    <row r="74" spans="2:20" x14ac:dyDescent="0.35">
      <c r="C74" s="7"/>
      <c r="D74" s="7"/>
      <c r="E74" s="7"/>
      <c r="F74" s="7"/>
      <c r="G74" s="7"/>
      <c r="H74" s="7"/>
      <c r="I74" s="7"/>
      <c r="J74" s="7"/>
      <c r="K74" s="7"/>
      <c r="L74" s="7"/>
      <c r="M74" s="7"/>
      <c r="N74" s="7"/>
      <c r="O74" s="7"/>
      <c r="P74" s="7"/>
      <c r="Q74" s="7"/>
      <c r="R74" s="7"/>
      <c r="S74" s="7"/>
      <c r="T74" s="7"/>
    </row>
    <row r="75" spans="2:20" x14ac:dyDescent="0.35">
      <c r="C75" s="7"/>
      <c r="D75" s="7"/>
      <c r="E75" s="7"/>
      <c r="F75" s="7"/>
      <c r="G75" s="7"/>
      <c r="H75" s="7"/>
      <c r="I75" s="7"/>
      <c r="J75" s="7"/>
      <c r="K75" s="7"/>
      <c r="L75" s="7"/>
      <c r="M75" s="7"/>
      <c r="N75" s="7"/>
      <c r="O75" s="7"/>
      <c r="P75" s="7"/>
      <c r="Q75" s="7"/>
      <c r="R75" s="7"/>
      <c r="S75" s="7"/>
      <c r="T75" s="7"/>
    </row>
    <row r="76" spans="2:20" x14ac:dyDescent="0.35">
      <c r="C76" s="7"/>
      <c r="D76" s="7"/>
      <c r="E76" s="7"/>
      <c r="F76" s="7"/>
      <c r="G76" s="7"/>
      <c r="H76" s="7"/>
      <c r="I76" s="7"/>
      <c r="J76" s="7"/>
      <c r="K76" s="7"/>
      <c r="L76" s="7"/>
      <c r="M76" s="7"/>
      <c r="N76" s="7"/>
      <c r="O76" s="7"/>
      <c r="P76" s="7"/>
      <c r="Q76" s="7"/>
      <c r="R76" s="7"/>
      <c r="S76" s="7"/>
      <c r="T76" s="7"/>
    </row>
    <row r="77" spans="2:20" x14ac:dyDescent="0.35">
      <c r="C77" s="7"/>
      <c r="D77" s="7"/>
      <c r="E77" s="7"/>
      <c r="F77" s="7"/>
      <c r="G77" s="7"/>
      <c r="H77" s="7"/>
      <c r="I77" s="7"/>
      <c r="J77" s="7"/>
      <c r="K77" s="7"/>
      <c r="L77" s="7"/>
      <c r="M77" s="7"/>
      <c r="N77" s="7"/>
      <c r="O77" s="7"/>
      <c r="P77" s="7"/>
      <c r="Q77" s="7"/>
      <c r="R77" s="7"/>
      <c r="S77" s="7"/>
      <c r="T77" s="7"/>
    </row>
    <row r="78" spans="2:20" x14ac:dyDescent="0.35">
      <c r="C78" s="7"/>
      <c r="D78" s="7"/>
      <c r="E78" s="7"/>
      <c r="F78" s="7"/>
      <c r="G78" s="7"/>
      <c r="H78" s="7"/>
      <c r="I78" s="7"/>
      <c r="J78" s="7"/>
      <c r="K78" s="7"/>
      <c r="L78" s="7"/>
      <c r="M78" s="7"/>
      <c r="N78" s="7"/>
      <c r="O78" s="7"/>
      <c r="P78" s="7"/>
      <c r="Q78" s="7"/>
      <c r="R78" s="7"/>
      <c r="S78" s="7"/>
      <c r="T78" s="7"/>
    </row>
    <row r="79" spans="2:20" x14ac:dyDescent="0.35">
      <c r="C79" s="7"/>
      <c r="D79" s="7"/>
      <c r="E79" s="7"/>
      <c r="F79" s="7"/>
      <c r="G79" s="7"/>
      <c r="H79" s="7"/>
      <c r="I79" s="7"/>
      <c r="J79" s="7"/>
      <c r="K79" s="7"/>
      <c r="L79" s="7"/>
      <c r="M79" s="7"/>
      <c r="N79" s="7"/>
      <c r="O79" s="7"/>
      <c r="P79" s="7"/>
      <c r="Q79" s="7"/>
      <c r="R79" s="7"/>
      <c r="S79" s="7"/>
      <c r="T79" s="7"/>
    </row>
    <row r="80" spans="2:20" ht="16.5" customHeight="1" x14ac:dyDescent="0.35">
      <c r="C80" s="7"/>
      <c r="D80" s="7"/>
      <c r="E80" s="7"/>
      <c r="F80" s="7"/>
      <c r="G80" s="7"/>
      <c r="H80" s="7"/>
      <c r="I80" s="7"/>
      <c r="J80" s="7"/>
      <c r="K80" s="7"/>
      <c r="L80" s="7"/>
      <c r="M80" s="7"/>
      <c r="N80" s="7"/>
      <c r="O80" s="7"/>
      <c r="P80" s="7"/>
      <c r="Q80" s="7"/>
      <c r="R80" s="7"/>
      <c r="S80" s="7"/>
      <c r="T80" s="7"/>
    </row>
    <row r="81" spans="3:20" ht="16.5" x14ac:dyDescent="0.35">
      <c r="C81" s="27"/>
      <c r="D81" s="27"/>
      <c r="E81" s="27"/>
      <c r="F81" s="27"/>
      <c r="G81" s="27"/>
      <c r="H81" s="7"/>
      <c r="I81" s="7"/>
      <c r="J81" s="7"/>
      <c r="K81" s="7"/>
      <c r="L81" s="7"/>
      <c r="M81" s="7"/>
      <c r="N81" s="7"/>
      <c r="O81" s="7"/>
      <c r="P81" s="7"/>
      <c r="Q81" s="7"/>
      <c r="R81" s="7"/>
      <c r="S81" s="7"/>
      <c r="T81" s="7"/>
    </row>
    <row r="82" spans="3:20" x14ac:dyDescent="0.35">
      <c r="C82" s="7"/>
      <c r="D82" s="7"/>
      <c r="E82" s="7"/>
      <c r="F82" s="7"/>
      <c r="G82" s="7"/>
      <c r="H82" s="7"/>
      <c r="I82" s="7"/>
      <c r="J82" s="7"/>
      <c r="K82" s="7"/>
      <c r="L82" s="7"/>
      <c r="M82" s="7"/>
      <c r="N82" s="7"/>
      <c r="O82" s="7"/>
      <c r="P82" s="7"/>
      <c r="Q82" s="7"/>
      <c r="R82" s="7"/>
      <c r="S82" s="7"/>
      <c r="T82" s="7"/>
    </row>
    <row r="83" spans="3:20" x14ac:dyDescent="0.35">
      <c r="C83" s="7"/>
      <c r="D83" s="7"/>
      <c r="E83" s="7"/>
      <c r="F83" s="7"/>
      <c r="G83" s="7"/>
      <c r="H83" s="7"/>
      <c r="I83" s="7"/>
      <c r="J83" s="7"/>
      <c r="K83" s="7"/>
      <c r="L83" s="7"/>
      <c r="M83" s="7"/>
      <c r="N83" s="7"/>
      <c r="O83" s="7"/>
      <c r="P83" s="7"/>
      <c r="Q83" s="7"/>
      <c r="R83" s="7"/>
      <c r="S83" s="7"/>
      <c r="T83" s="7"/>
    </row>
    <row r="84" spans="3:20" x14ac:dyDescent="0.35">
      <c r="C84" s="7"/>
      <c r="D84" s="7"/>
      <c r="E84" s="7"/>
      <c r="F84" s="7"/>
      <c r="G84" s="7"/>
      <c r="H84" s="7"/>
      <c r="I84" s="7"/>
      <c r="J84" s="7"/>
      <c r="K84" s="7"/>
      <c r="L84" s="7"/>
      <c r="M84" s="7"/>
      <c r="N84" s="7"/>
      <c r="O84" s="7"/>
      <c r="P84" s="7"/>
      <c r="Q84" s="7"/>
      <c r="R84" s="7"/>
      <c r="S84" s="7"/>
      <c r="T84" s="7"/>
    </row>
    <row r="85" spans="3:20" x14ac:dyDescent="0.35">
      <c r="C85" s="7"/>
      <c r="D85" s="7"/>
      <c r="E85" s="7"/>
      <c r="F85" s="7"/>
      <c r="G85" s="7"/>
      <c r="H85" s="7"/>
      <c r="I85" s="7"/>
      <c r="J85" s="7"/>
      <c r="K85" s="7"/>
      <c r="L85" s="7"/>
      <c r="M85" s="7"/>
      <c r="N85" s="7"/>
      <c r="O85" s="7"/>
      <c r="P85" s="7"/>
      <c r="Q85" s="7"/>
      <c r="R85" s="7"/>
      <c r="S85" s="7"/>
      <c r="T85" s="7"/>
    </row>
  </sheetData>
  <sheetProtection sheet="1"/>
  <protectedRanges>
    <protectedRange sqref="D14:D16 G17 K17 J26:K28 J30:K31 J33 E40:F49 E51:F56 J39:L40 J52 D61:L67" name="Inc"/>
  </protectedRanges>
  <mergeCells count="245">
    <mergeCell ref="G9:J9"/>
    <mergeCell ref="I17:J17"/>
    <mergeCell ref="G67:L67"/>
    <mergeCell ref="G66:L66"/>
    <mergeCell ref="D67:F67"/>
    <mergeCell ref="D66:F66"/>
    <mergeCell ref="B67:C67"/>
    <mergeCell ref="B10:C10"/>
    <mergeCell ref="B11:C11"/>
    <mergeCell ref="B12:C12"/>
    <mergeCell ref="B13:C13"/>
    <mergeCell ref="B14:C14"/>
    <mergeCell ref="B15:C15"/>
    <mergeCell ref="D10:E10"/>
    <mergeCell ref="D11:E11"/>
    <mergeCell ref="D12:E12"/>
    <mergeCell ref="D13:E13"/>
    <mergeCell ref="B32:C32"/>
    <mergeCell ref="B33:C33"/>
    <mergeCell ref="B34:C34"/>
    <mergeCell ref="B37:C38"/>
    <mergeCell ref="B26:C26"/>
    <mergeCell ref="B27:C27"/>
    <mergeCell ref="B28:C28"/>
    <mergeCell ref="B29:C29"/>
    <mergeCell ref="B30:C30"/>
    <mergeCell ref="A2:X3"/>
    <mergeCell ref="B6:C6"/>
    <mergeCell ref="B7:C7"/>
    <mergeCell ref="B8:C9"/>
    <mergeCell ref="O8:O9"/>
    <mergeCell ref="K8:L8"/>
    <mergeCell ref="B25:C25"/>
    <mergeCell ref="M25:N25"/>
    <mergeCell ref="B16:C16"/>
    <mergeCell ref="B17:C17"/>
    <mergeCell ref="B18:C18"/>
    <mergeCell ref="B21:C21"/>
    <mergeCell ref="B22:C22"/>
    <mergeCell ref="B23:C24"/>
    <mergeCell ref="D17:F17"/>
    <mergeCell ref="F23:G24"/>
    <mergeCell ref="D8:F8"/>
    <mergeCell ref="D9:E9"/>
    <mergeCell ref="G10:J10"/>
    <mergeCell ref="G11:J11"/>
    <mergeCell ref="G8:J8"/>
    <mergeCell ref="G12:J12"/>
    <mergeCell ref="B31:C31"/>
    <mergeCell ref="B39:C39"/>
    <mergeCell ref="B40:C40"/>
    <mergeCell ref="B41:C41"/>
    <mergeCell ref="B42:C42"/>
    <mergeCell ref="B43:C43"/>
    <mergeCell ref="H42:I42"/>
    <mergeCell ref="H43:I43"/>
    <mergeCell ref="E39:F39"/>
    <mergeCell ref="E40:F40"/>
    <mergeCell ref="H37:I38"/>
    <mergeCell ref="D37:G38"/>
    <mergeCell ref="H39:I39"/>
    <mergeCell ref="H40:I40"/>
    <mergeCell ref="H41:I41"/>
    <mergeCell ref="E41:F41"/>
    <mergeCell ref="E42:F42"/>
    <mergeCell ref="E43:F43"/>
    <mergeCell ref="D31:E31"/>
    <mergeCell ref="D32:E32"/>
    <mergeCell ref="D33:E33"/>
    <mergeCell ref="H33:I33"/>
    <mergeCell ref="G13:J13"/>
    <mergeCell ref="B64:C64"/>
    <mergeCell ref="B65:C65"/>
    <mergeCell ref="G64:L64"/>
    <mergeCell ref="G65:L65"/>
    <mergeCell ref="B62:C62"/>
    <mergeCell ref="B63:C63"/>
    <mergeCell ref="G62:L62"/>
    <mergeCell ref="G63:L63"/>
    <mergeCell ref="B61:C61"/>
    <mergeCell ref="G61:L61"/>
    <mergeCell ref="D63:F63"/>
    <mergeCell ref="D64:F64"/>
    <mergeCell ref="D65:F65"/>
    <mergeCell ref="D61:F61"/>
    <mergeCell ref="D62:F62"/>
    <mergeCell ref="B52:C52"/>
    <mergeCell ref="B53:C53"/>
    <mergeCell ref="B54:C54"/>
    <mergeCell ref="B56:C56"/>
    <mergeCell ref="B59:C60"/>
    <mergeCell ref="B44:C44"/>
    <mergeCell ref="B45:C45"/>
    <mergeCell ref="B46:C46"/>
    <mergeCell ref="D25:E25"/>
    <mergeCell ref="D27:E27"/>
    <mergeCell ref="B50:C50"/>
    <mergeCell ref="B68:C68"/>
    <mergeCell ref="B69:C69"/>
    <mergeCell ref="C70:M71"/>
    <mergeCell ref="B47:C47"/>
    <mergeCell ref="B48:C48"/>
    <mergeCell ref="B49:C49"/>
    <mergeCell ref="H51:I51"/>
    <mergeCell ref="H52:I52"/>
    <mergeCell ref="H53:I53"/>
    <mergeCell ref="H54:I54"/>
    <mergeCell ref="H56:I56"/>
    <mergeCell ref="D59:F60"/>
    <mergeCell ref="G59:K60"/>
    <mergeCell ref="E49:F49"/>
    <mergeCell ref="E51:F51"/>
    <mergeCell ref="E52:F52"/>
    <mergeCell ref="B55:C55"/>
    <mergeCell ref="H55:I55"/>
    <mergeCell ref="J55:L55"/>
    <mergeCell ref="M55:N55"/>
    <mergeCell ref="B66:C66"/>
    <mergeCell ref="J52:L52"/>
    <mergeCell ref="J53:L53"/>
    <mergeCell ref="E53:F53"/>
    <mergeCell ref="B51:C51"/>
    <mergeCell ref="G14:J14"/>
    <mergeCell ref="E47:F47"/>
    <mergeCell ref="E48:F48"/>
    <mergeCell ref="F32:G32"/>
    <mergeCell ref="F33:G33"/>
    <mergeCell ref="I29:L29"/>
    <mergeCell ref="E44:F44"/>
    <mergeCell ref="E45:F45"/>
    <mergeCell ref="E46:F46"/>
    <mergeCell ref="H44:I44"/>
    <mergeCell ref="H45:I45"/>
    <mergeCell ref="H46:I46"/>
    <mergeCell ref="H47:I47"/>
    <mergeCell ref="H48:I48"/>
    <mergeCell ref="I32:L32"/>
    <mergeCell ref="J47:K47"/>
    <mergeCell ref="J48:K48"/>
    <mergeCell ref="J37:L38"/>
    <mergeCell ref="J42:K42"/>
    <mergeCell ref="F25:G25"/>
    <mergeCell ref="M68:N68"/>
    <mergeCell ref="M69:N69"/>
    <mergeCell ref="M53:N53"/>
    <mergeCell ref="M54:N54"/>
    <mergeCell ref="M56:N56"/>
    <mergeCell ref="M58:N58"/>
    <mergeCell ref="M59:N60"/>
    <mergeCell ref="M61:N61"/>
    <mergeCell ref="M46:N46"/>
    <mergeCell ref="M47:N47"/>
    <mergeCell ref="M48:N48"/>
    <mergeCell ref="M49:N49"/>
    <mergeCell ref="M51:N51"/>
    <mergeCell ref="M52:N52"/>
    <mergeCell ref="M50:N50"/>
    <mergeCell ref="M65:N65"/>
    <mergeCell ref="M67:N67"/>
    <mergeCell ref="M66:N66"/>
    <mergeCell ref="M8:N9"/>
    <mergeCell ref="M10:N10"/>
    <mergeCell ref="M11:N11"/>
    <mergeCell ref="M12:N12"/>
    <mergeCell ref="M13:N13"/>
    <mergeCell ref="M14:N14"/>
    <mergeCell ref="M62:N62"/>
    <mergeCell ref="M63:N63"/>
    <mergeCell ref="M64:N64"/>
    <mergeCell ref="M40:N40"/>
    <mergeCell ref="M41:N41"/>
    <mergeCell ref="M42:N42"/>
    <mergeCell ref="M43:N43"/>
    <mergeCell ref="M44:N44"/>
    <mergeCell ref="M45:N45"/>
    <mergeCell ref="M32:N32"/>
    <mergeCell ref="M33:N33"/>
    <mergeCell ref="M34:N34"/>
    <mergeCell ref="M37:N38"/>
    <mergeCell ref="M36:N36"/>
    <mergeCell ref="M39:N39"/>
    <mergeCell ref="M26:N26"/>
    <mergeCell ref="M27:N27"/>
    <mergeCell ref="M28:N28"/>
    <mergeCell ref="G15:J15"/>
    <mergeCell ref="G16:J16"/>
    <mergeCell ref="M21:N21"/>
    <mergeCell ref="M23:N24"/>
    <mergeCell ref="M22:N22"/>
    <mergeCell ref="F31:G31"/>
    <mergeCell ref="M15:N15"/>
    <mergeCell ref="M16:N16"/>
    <mergeCell ref="M17:N17"/>
    <mergeCell ref="M18:N18"/>
    <mergeCell ref="L23:L24"/>
    <mergeCell ref="H25:I25"/>
    <mergeCell ref="J25:K25"/>
    <mergeCell ref="H26:I26"/>
    <mergeCell ref="H27:I27"/>
    <mergeCell ref="H28:I28"/>
    <mergeCell ref="H30:I30"/>
    <mergeCell ref="H31:I31"/>
    <mergeCell ref="G17:H17"/>
    <mergeCell ref="F30:G30"/>
    <mergeCell ref="M29:N29"/>
    <mergeCell ref="M30:N30"/>
    <mergeCell ref="M31:N31"/>
    <mergeCell ref="F26:G26"/>
    <mergeCell ref="D26:E26"/>
    <mergeCell ref="D29:E29"/>
    <mergeCell ref="J44:K44"/>
    <mergeCell ref="J45:K45"/>
    <mergeCell ref="J46:K46"/>
    <mergeCell ref="J51:K51"/>
    <mergeCell ref="H49:I49"/>
    <mergeCell ref="J50:L50"/>
    <mergeCell ref="H50:I50"/>
    <mergeCell ref="J49:K49"/>
    <mergeCell ref="J43:K43"/>
    <mergeCell ref="D28:E28"/>
    <mergeCell ref="E50:F50"/>
    <mergeCell ref="D23:E23"/>
    <mergeCell ref="D24:E24"/>
    <mergeCell ref="H23:I23"/>
    <mergeCell ref="H24:I24"/>
    <mergeCell ref="J23:K23"/>
    <mergeCell ref="J24:K24"/>
    <mergeCell ref="E54:F54"/>
    <mergeCell ref="E55:F55"/>
    <mergeCell ref="E56:F56"/>
    <mergeCell ref="J54:L54"/>
    <mergeCell ref="J39:L39"/>
    <mergeCell ref="J40:L40"/>
    <mergeCell ref="J41:L41"/>
    <mergeCell ref="J26:K26"/>
    <mergeCell ref="J27:K27"/>
    <mergeCell ref="J28:K28"/>
    <mergeCell ref="J30:K30"/>
    <mergeCell ref="J31:K31"/>
    <mergeCell ref="J33:K33"/>
    <mergeCell ref="D30:E30"/>
    <mergeCell ref="J56:K56"/>
    <mergeCell ref="F27:G27"/>
    <mergeCell ref="F28:G28"/>
    <mergeCell ref="F29:G29"/>
  </mergeCells>
  <conditionalFormatting sqref="P5">
    <cfRule type="expression" dxfId="3" priority="1">
      <formula>IF($O$5="","1","0")="1"</formula>
    </cfRule>
  </conditionalFormatting>
  <dataValidations count="1">
    <dataValidation type="decimal" allowBlank="1" showInputMessage="1" showErrorMessage="1" error="Value must be between 0% and 100% and cannot be negative" sqref="G61:L67" xr:uid="{9706A60E-97C1-42FC-9843-C44277852A8B}">
      <formula1>0</formula1>
      <formula2>1</formula2>
    </dataValidation>
  </dataValidations>
  <pageMargins left="0.7" right="0.7" top="0.75" bottom="0.75" header="0.3" footer="0.3"/>
  <pageSetup orientation="portrait" verticalDpi="0" r:id="rId1"/>
  <ignoredErrors>
    <ignoredError sqref="L60 B70" numberStoredAsText="1"/>
    <ignoredError sqref="M13 M50"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E9C08-43B6-47F3-B1C0-19ADDA02651F}">
          <x14:formula1>
            <xm:f>Sheet4!$A$2:$A$3</xm:f>
          </x14:formula1>
          <xm:sqref>O5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DED82-8A83-40B8-B500-D77C4D77C562}">
  <dimension ref="A1:AA75"/>
  <sheetViews>
    <sheetView showGridLines="0" zoomScale="90" zoomScaleNormal="90" workbookViewId="0">
      <selection activeCell="AC10" sqref="AC10"/>
    </sheetView>
  </sheetViews>
  <sheetFormatPr defaultColWidth="8.7265625" defaultRowHeight="14.5" x14ac:dyDescent="0.35"/>
  <cols>
    <col min="1" max="1" width="0.7265625" style="1" customWidth="1"/>
    <col min="2" max="2" width="2.453125" style="1" customWidth="1"/>
    <col min="3" max="3" width="31.7265625" style="1" customWidth="1"/>
    <col min="4" max="4" width="2.453125" style="1" customWidth="1"/>
    <col min="5" max="5" width="12.81640625" style="1" customWidth="1"/>
    <col min="6" max="6" width="8" style="1" customWidth="1"/>
    <col min="7" max="7" width="2.453125" style="1" customWidth="1"/>
    <col min="8" max="8" width="19" style="1" customWidth="1"/>
    <col min="9" max="9" width="2.26953125" style="1" customWidth="1"/>
    <col min="10" max="10" width="7" style="1" customWidth="1"/>
    <col min="11" max="11" width="3" style="1" customWidth="1"/>
    <col min="12" max="12" width="2.453125" style="1" customWidth="1"/>
    <col min="13" max="13" width="9.453125" style="1" customWidth="1"/>
    <col min="14" max="14" width="6.81640625" style="1" customWidth="1"/>
    <col min="15" max="15" width="8.7265625" style="1" hidden="1" customWidth="1"/>
    <col min="16" max="16" width="8.1796875" style="1" hidden="1" customWidth="1"/>
    <col min="17" max="17" width="12.1796875" style="1" hidden="1" customWidth="1"/>
    <col min="18" max="18" width="2" style="1" hidden="1" customWidth="1"/>
    <col min="19" max="19" width="0" style="1" hidden="1" customWidth="1"/>
    <col min="20" max="20" width="9.1796875" style="1" hidden="1" customWidth="1"/>
    <col min="21" max="24" width="0" style="1" hidden="1" customWidth="1"/>
    <col min="25" max="16384" width="8.7265625" style="1"/>
  </cols>
  <sheetData>
    <row r="1" spans="1:24" ht="6" customHeight="1" x14ac:dyDescent="0.35"/>
    <row r="2" spans="1:24" x14ac:dyDescent="0.35">
      <c r="A2" s="302" t="s">
        <v>165</v>
      </c>
      <c r="B2" s="302"/>
      <c r="C2" s="303"/>
      <c r="D2" s="303"/>
      <c r="E2" s="303"/>
      <c r="F2" s="303"/>
      <c r="G2" s="303"/>
      <c r="H2" s="303"/>
      <c r="I2" s="303"/>
      <c r="J2" s="303"/>
      <c r="K2" s="303"/>
      <c r="L2" s="303"/>
      <c r="M2" s="303"/>
      <c r="N2" s="303"/>
      <c r="O2" s="303"/>
      <c r="P2" s="303"/>
      <c r="Q2" s="303"/>
      <c r="R2" s="303"/>
      <c r="S2" s="303"/>
      <c r="T2" s="303"/>
      <c r="U2" s="303"/>
      <c r="V2" s="303"/>
      <c r="W2" s="303"/>
      <c r="X2" s="303"/>
    </row>
    <row r="3" spans="1:24"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row>
    <row r="4" spans="1:24" ht="4.5" customHeight="1" x14ac:dyDescent="0.35"/>
    <row r="5" spans="1:24" ht="19" customHeight="1" x14ac:dyDescent="0.35">
      <c r="C5" s="22"/>
      <c r="D5" s="22"/>
      <c r="E5" s="22"/>
      <c r="F5" s="22"/>
      <c r="G5" s="22"/>
      <c r="H5" s="22"/>
      <c r="I5" s="22"/>
      <c r="N5" s="23"/>
      <c r="O5" s="30"/>
      <c r="P5" s="25"/>
    </row>
    <row r="6" spans="1:24" ht="19" customHeight="1" x14ac:dyDescent="0.35">
      <c r="B6" s="412" t="str">
        <f>ROMAN(7,0) &amp; ". CONTRIBUTION MARGIN"</f>
        <v>VII. CONTRIBUTION MARGIN</v>
      </c>
      <c r="C6" s="413"/>
      <c r="D6" s="246"/>
      <c r="E6" s="35"/>
      <c r="F6" s="35"/>
      <c r="G6" s="35"/>
      <c r="H6" s="2"/>
      <c r="I6" s="2"/>
      <c r="J6" s="3"/>
      <c r="K6" s="3"/>
      <c r="L6" s="3"/>
      <c r="M6" s="3"/>
      <c r="N6" s="4"/>
      <c r="O6" s="3"/>
      <c r="P6" s="4"/>
      <c r="Q6" s="7"/>
      <c r="R6" s="18"/>
      <c r="S6" s="7"/>
      <c r="T6" s="7"/>
    </row>
    <row r="7" spans="1:24" ht="4" customHeight="1" x14ac:dyDescent="0.35">
      <c r="B7" s="414"/>
      <c r="C7" s="414"/>
      <c r="D7" s="247"/>
      <c r="E7" s="7"/>
      <c r="F7" s="7"/>
      <c r="G7" s="7"/>
      <c r="H7" s="7"/>
      <c r="I7" s="7"/>
      <c r="J7" s="7"/>
      <c r="K7" s="7"/>
      <c r="L7" s="7"/>
      <c r="M7" s="7"/>
      <c r="N7" s="7"/>
      <c r="O7" s="7"/>
      <c r="P7" s="7"/>
      <c r="Q7" s="7"/>
      <c r="R7" s="7"/>
      <c r="S7" s="7"/>
      <c r="T7" s="7"/>
    </row>
    <row r="8" spans="1:24" x14ac:dyDescent="0.35">
      <c r="B8" s="376" t="s">
        <v>209</v>
      </c>
      <c r="C8" s="377"/>
      <c r="D8" s="245"/>
      <c r="E8" s="45"/>
      <c r="F8" s="45"/>
      <c r="G8" s="45"/>
      <c r="H8" s="38"/>
      <c r="I8" s="38"/>
      <c r="J8" s="38"/>
      <c r="K8" s="38"/>
      <c r="L8" s="38"/>
      <c r="M8" s="459">
        <f>'Income + Direct Exp.'!M18:N18-'Income + Direct Exp.'!M69:N69</f>
        <v>0</v>
      </c>
      <c r="N8" s="460"/>
      <c r="O8" s="421"/>
      <c r="P8" s="380"/>
      <c r="Q8" s="18"/>
      <c r="R8" s="18"/>
      <c r="S8" s="26"/>
      <c r="T8" s="18"/>
    </row>
    <row r="9" spans="1:24" x14ac:dyDescent="0.35">
      <c r="B9" s="254"/>
      <c r="C9" s="254"/>
      <c r="D9" s="254"/>
      <c r="E9" s="72"/>
      <c r="F9" s="72"/>
      <c r="G9" s="72"/>
      <c r="H9" s="70"/>
      <c r="I9" s="70"/>
      <c r="J9" s="70"/>
      <c r="K9" s="70"/>
      <c r="L9" s="70"/>
      <c r="M9" s="168"/>
      <c r="N9" s="167"/>
      <c r="O9" s="243"/>
      <c r="P9" s="243"/>
      <c r="Q9" s="18"/>
      <c r="R9" s="18"/>
      <c r="S9" s="26"/>
      <c r="T9" s="18"/>
    </row>
    <row r="10" spans="1:24" x14ac:dyDescent="0.35">
      <c r="C10" s="18"/>
      <c r="D10" s="18"/>
      <c r="E10" s="18"/>
      <c r="F10" s="18"/>
      <c r="G10" s="18"/>
      <c r="H10" s="18"/>
      <c r="I10" s="18"/>
      <c r="J10" s="18"/>
      <c r="K10" s="18"/>
      <c r="L10" s="18"/>
      <c r="M10" s="26"/>
      <c r="N10" s="18"/>
      <c r="O10" s="18"/>
      <c r="P10" s="18"/>
      <c r="Q10" s="18"/>
      <c r="R10" s="18"/>
      <c r="S10" s="26"/>
      <c r="T10" s="18"/>
    </row>
    <row r="11" spans="1:24" ht="19" customHeight="1" x14ac:dyDescent="0.35">
      <c r="B11" s="412" t="str">
        <f>ROMAN(8,0) &amp; ". INDIRECT EXPENSES"</f>
        <v>VIII. INDIRECT EXPENSES</v>
      </c>
      <c r="C11" s="413"/>
      <c r="D11" s="246"/>
      <c r="E11" s="2"/>
      <c r="F11" s="2"/>
      <c r="G11" s="3"/>
      <c r="H11" s="3"/>
      <c r="I11" s="3"/>
      <c r="J11" s="3"/>
      <c r="K11" s="3"/>
      <c r="L11" s="3"/>
      <c r="M11" s="335"/>
      <c r="N11" s="336"/>
      <c r="O11" s="7"/>
      <c r="P11" s="18"/>
      <c r="Q11" s="26"/>
      <c r="R11" s="18"/>
    </row>
    <row r="12" spans="1:24" ht="4" customHeight="1" x14ac:dyDescent="0.35">
      <c r="B12" s="414"/>
      <c r="C12" s="414"/>
      <c r="D12" s="247"/>
      <c r="E12" s="7"/>
      <c r="F12" s="7"/>
      <c r="G12" s="7"/>
      <c r="H12" s="7"/>
      <c r="I12" s="7"/>
      <c r="J12" s="7"/>
      <c r="K12" s="7"/>
      <c r="L12" s="7"/>
      <c r="M12" s="338"/>
      <c r="N12" s="338"/>
      <c r="O12" s="7"/>
      <c r="P12" s="18"/>
      <c r="Q12" s="26"/>
      <c r="R12" s="18"/>
    </row>
    <row r="13" spans="1:24" ht="14.5" customHeight="1" x14ac:dyDescent="0.35">
      <c r="B13" s="397" t="s">
        <v>77</v>
      </c>
      <c r="C13" s="397"/>
      <c r="D13" s="305" t="s">
        <v>155</v>
      </c>
      <c r="E13" s="381"/>
      <c r="F13" s="381"/>
      <c r="G13" s="306"/>
      <c r="H13" s="305" t="s">
        <v>78</v>
      </c>
      <c r="I13" s="381"/>
      <c r="J13" s="381"/>
      <c r="K13" s="40"/>
      <c r="L13" s="41"/>
      <c r="M13" s="337" t="s">
        <v>42</v>
      </c>
      <c r="N13" s="337"/>
      <c r="O13" s="18"/>
      <c r="P13" s="18"/>
      <c r="Q13" s="26"/>
      <c r="R13" s="18"/>
    </row>
    <row r="14" spans="1:24" ht="14.5" customHeight="1" x14ac:dyDescent="0.35">
      <c r="B14" s="397"/>
      <c r="C14" s="397"/>
      <c r="D14" s="307"/>
      <c r="E14" s="382"/>
      <c r="F14" s="382"/>
      <c r="G14" s="308"/>
      <c r="H14" s="307"/>
      <c r="I14" s="382"/>
      <c r="J14" s="382"/>
      <c r="K14" s="48" t="s">
        <v>17</v>
      </c>
      <c r="L14" s="42"/>
      <c r="M14" s="337"/>
      <c r="N14" s="337"/>
      <c r="O14" s="18"/>
      <c r="P14" s="18"/>
      <c r="Q14" s="26"/>
      <c r="R14" s="18"/>
    </row>
    <row r="15" spans="1:24" ht="14.5" customHeight="1" x14ac:dyDescent="0.35">
      <c r="B15" s="241" t="s">
        <v>79</v>
      </c>
      <c r="C15" s="241"/>
      <c r="D15" s="383"/>
      <c r="E15" s="435"/>
      <c r="F15" s="435"/>
      <c r="G15" s="384"/>
      <c r="H15" s="436"/>
      <c r="I15" s="437"/>
      <c r="J15" s="437"/>
      <c r="K15" s="437"/>
      <c r="L15" s="438"/>
      <c r="M15" s="354">
        <f>D15*H15</f>
        <v>0</v>
      </c>
      <c r="N15" s="354"/>
      <c r="O15" s="18"/>
      <c r="P15" s="18"/>
      <c r="Q15" s="26"/>
      <c r="R15" s="18"/>
    </row>
    <row r="16" spans="1:24" ht="14.5" customHeight="1" x14ac:dyDescent="0.35">
      <c r="B16" s="241" t="s">
        <v>80</v>
      </c>
      <c r="C16" s="241"/>
      <c r="D16" s="383"/>
      <c r="E16" s="435"/>
      <c r="F16" s="435"/>
      <c r="G16" s="384"/>
      <c r="H16" s="436"/>
      <c r="I16" s="437"/>
      <c r="J16" s="437"/>
      <c r="K16" s="437"/>
      <c r="L16" s="438"/>
      <c r="M16" s="354">
        <f t="shared" ref="M16:M24" si="0">D16*H16</f>
        <v>0</v>
      </c>
      <c r="N16" s="354"/>
      <c r="O16" s="18"/>
      <c r="P16" s="18"/>
      <c r="Q16" s="26"/>
      <c r="R16" s="18"/>
    </row>
    <row r="17" spans="2:27" ht="14.5" customHeight="1" x14ac:dyDescent="0.35">
      <c r="B17" s="241" t="s">
        <v>81</v>
      </c>
      <c r="C17" s="241"/>
      <c r="D17" s="383"/>
      <c r="E17" s="435"/>
      <c r="F17" s="435"/>
      <c r="G17" s="384"/>
      <c r="H17" s="436"/>
      <c r="I17" s="437"/>
      <c r="J17" s="437"/>
      <c r="K17" s="437"/>
      <c r="L17" s="438"/>
      <c r="M17" s="354">
        <f t="shared" si="0"/>
        <v>0</v>
      </c>
      <c r="N17" s="354"/>
      <c r="O17" s="18"/>
      <c r="P17" s="18"/>
      <c r="Q17" s="26"/>
      <c r="R17" s="18"/>
    </row>
    <row r="18" spans="2:27" ht="14.5" customHeight="1" x14ac:dyDescent="0.35">
      <c r="B18" s="241" t="s">
        <v>82</v>
      </c>
      <c r="C18" s="241"/>
      <c r="D18" s="383"/>
      <c r="E18" s="435"/>
      <c r="F18" s="435"/>
      <c r="G18" s="384"/>
      <c r="H18" s="436"/>
      <c r="I18" s="437"/>
      <c r="J18" s="437"/>
      <c r="K18" s="437"/>
      <c r="L18" s="438"/>
      <c r="M18" s="354">
        <f t="shared" si="0"/>
        <v>0</v>
      </c>
      <c r="N18" s="354"/>
      <c r="O18" s="18"/>
      <c r="P18" s="18"/>
      <c r="Q18" s="26"/>
      <c r="R18" s="18"/>
    </row>
    <row r="19" spans="2:27" ht="14.5" customHeight="1" x14ac:dyDescent="0.35">
      <c r="B19" s="241" t="s">
        <v>83</v>
      </c>
      <c r="C19" s="241"/>
      <c r="D19" s="383"/>
      <c r="E19" s="435"/>
      <c r="F19" s="435"/>
      <c r="G19" s="384"/>
      <c r="H19" s="436"/>
      <c r="I19" s="437"/>
      <c r="J19" s="437"/>
      <c r="K19" s="437"/>
      <c r="L19" s="438"/>
      <c r="M19" s="354">
        <f t="shared" si="0"/>
        <v>0</v>
      </c>
      <c r="N19" s="354"/>
      <c r="O19" s="18"/>
      <c r="P19" s="18"/>
      <c r="Q19" s="26"/>
      <c r="R19" s="18"/>
    </row>
    <row r="20" spans="2:27" ht="14.5" customHeight="1" x14ac:dyDescent="0.35">
      <c r="B20" s="241" t="s">
        <v>84</v>
      </c>
      <c r="C20" s="241"/>
      <c r="D20" s="383"/>
      <c r="E20" s="435"/>
      <c r="F20" s="435"/>
      <c r="G20" s="384"/>
      <c r="H20" s="439"/>
      <c r="I20" s="440"/>
      <c r="J20" s="440"/>
      <c r="K20" s="440"/>
      <c r="L20" s="441"/>
      <c r="M20" s="354">
        <f t="shared" si="0"/>
        <v>0</v>
      </c>
      <c r="N20" s="354"/>
      <c r="O20" s="18"/>
      <c r="P20" s="18"/>
      <c r="Q20" s="18"/>
      <c r="R20" s="18"/>
    </row>
    <row r="21" spans="2:27" ht="14.5" customHeight="1" x14ac:dyDescent="0.35">
      <c r="B21" s="241" t="s">
        <v>85</v>
      </c>
      <c r="C21" s="241"/>
      <c r="D21" s="383"/>
      <c r="E21" s="435"/>
      <c r="F21" s="435"/>
      <c r="G21" s="384"/>
      <c r="H21" s="439"/>
      <c r="I21" s="440"/>
      <c r="J21" s="440"/>
      <c r="K21" s="440"/>
      <c r="L21" s="441"/>
      <c r="M21" s="354">
        <f t="shared" si="0"/>
        <v>0</v>
      </c>
      <c r="N21" s="354"/>
      <c r="O21" s="18"/>
      <c r="P21" s="18"/>
      <c r="Q21" s="18"/>
      <c r="R21" s="18"/>
    </row>
    <row r="22" spans="2:27" ht="14.5" customHeight="1" x14ac:dyDescent="0.35">
      <c r="B22" s="241" t="s">
        <v>86</v>
      </c>
      <c r="C22" s="241"/>
      <c r="D22" s="383"/>
      <c r="E22" s="435"/>
      <c r="F22" s="435"/>
      <c r="G22" s="384"/>
      <c r="H22" s="439"/>
      <c r="I22" s="440"/>
      <c r="J22" s="440"/>
      <c r="K22" s="440"/>
      <c r="L22" s="441"/>
      <c r="M22" s="354">
        <f t="shared" si="0"/>
        <v>0</v>
      </c>
      <c r="N22" s="354"/>
      <c r="O22" s="18"/>
      <c r="P22" s="18"/>
      <c r="Q22" s="18"/>
      <c r="R22" s="18"/>
    </row>
    <row r="23" spans="2:27" ht="14.5" customHeight="1" x14ac:dyDescent="0.35">
      <c r="B23" s="374" t="s">
        <v>54</v>
      </c>
      <c r="C23" s="375"/>
      <c r="D23" s="383"/>
      <c r="E23" s="435"/>
      <c r="F23" s="435"/>
      <c r="G23" s="384"/>
      <c r="H23" s="439"/>
      <c r="I23" s="440"/>
      <c r="J23" s="440"/>
      <c r="K23" s="440"/>
      <c r="L23" s="441"/>
      <c r="M23" s="354">
        <f t="shared" si="0"/>
        <v>0</v>
      </c>
      <c r="N23" s="354"/>
      <c r="O23" s="18"/>
      <c r="P23" s="18"/>
      <c r="Q23" s="18"/>
      <c r="R23" s="18"/>
    </row>
    <row r="24" spans="2:27" ht="14.5" customHeight="1" x14ac:dyDescent="0.35">
      <c r="B24" s="241" t="s">
        <v>54</v>
      </c>
      <c r="C24" s="241"/>
      <c r="D24" s="383"/>
      <c r="E24" s="435"/>
      <c r="F24" s="435"/>
      <c r="G24" s="384"/>
      <c r="H24" s="439"/>
      <c r="I24" s="440"/>
      <c r="J24" s="440"/>
      <c r="K24" s="440"/>
      <c r="L24" s="441"/>
      <c r="M24" s="354">
        <f t="shared" si="0"/>
        <v>0</v>
      </c>
      <c r="N24" s="354"/>
      <c r="O24" s="18"/>
      <c r="P24" s="18"/>
      <c r="Q24" s="18"/>
      <c r="R24" s="18"/>
    </row>
    <row r="25" spans="2:27" ht="14.5" customHeight="1" x14ac:dyDescent="0.35">
      <c r="B25" s="376" t="s">
        <v>210</v>
      </c>
      <c r="C25" s="377"/>
      <c r="D25" s="245"/>
      <c r="E25" s="38"/>
      <c r="F25" s="38"/>
      <c r="G25" s="38"/>
      <c r="H25" s="38"/>
      <c r="I25" s="38"/>
      <c r="J25" s="38"/>
      <c r="K25" s="38"/>
      <c r="L25" s="39"/>
      <c r="M25" s="354">
        <f>M15+M16+M17+M18+M19+M20+M21+M22+M23+M24</f>
        <v>0</v>
      </c>
      <c r="N25" s="354"/>
      <c r="O25" s="18"/>
      <c r="P25" s="18"/>
      <c r="Q25" s="18"/>
      <c r="R25" s="18"/>
    </row>
    <row r="26" spans="2:27" ht="16.5" customHeight="1" x14ac:dyDescent="0.35">
      <c r="B26" s="37" t="s">
        <v>17</v>
      </c>
      <c r="C26" s="453" t="s">
        <v>236</v>
      </c>
      <c r="D26" s="453"/>
      <c r="E26" s="453"/>
      <c r="F26" s="453"/>
      <c r="G26" s="453"/>
      <c r="H26" s="453"/>
      <c r="I26" s="453"/>
      <c r="J26" s="453"/>
      <c r="K26" s="453"/>
      <c r="L26" s="453"/>
      <c r="M26" s="453"/>
      <c r="N26" s="453"/>
      <c r="O26" s="18"/>
      <c r="P26" s="18"/>
      <c r="Q26" s="18"/>
      <c r="R26" s="18"/>
      <c r="S26" s="18"/>
      <c r="T26" s="18"/>
      <c r="AA26" s="9"/>
    </row>
    <row r="27" spans="2:27" ht="14.5" customHeight="1" x14ac:dyDescent="0.35">
      <c r="C27" s="454"/>
      <c r="D27" s="454"/>
      <c r="E27" s="454"/>
      <c r="F27" s="454"/>
      <c r="G27" s="454"/>
      <c r="H27" s="454"/>
      <c r="I27" s="454"/>
      <c r="J27" s="454"/>
      <c r="K27" s="454"/>
      <c r="L27" s="454"/>
      <c r="M27" s="454"/>
      <c r="N27" s="454"/>
      <c r="O27" s="18"/>
      <c r="P27" s="18"/>
      <c r="Q27" s="18"/>
      <c r="R27" s="18"/>
      <c r="S27" s="18"/>
      <c r="T27" s="18"/>
      <c r="AA27" s="9"/>
    </row>
    <row r="28" spans="2:27" ht="14.5" customHeight="1" x14ac:dyDescent="0.35">
      <c r="C28" s="253"/>
      <c r="D28" s="253"/>
      <c r="E28" s="253"/>
      <c r="F28" s="253"/>
      <c r="G28" s="253"/>
      <c r="H28" s="253"/>
      <c r="I28" s="253"/>
      <c r="J28" s="253"/>
      <c r="K28" s="253"/>
      <c r="L28" s="253"/>
      <c r="M28" s="253"/>
      <c r="N28" s="253"/>
      <c r="O28" s="18"/>
      <c r="P28" s="18"/>
      <c r="Q28" s="18"/>
      <c r="R28" s="18"/>
      <c r="S28" s="18"/>
      <c r="T28" s="18"/>
      <c r="AA28" s="9"/>
    </row>
    <row r="29" spans="2:27" ht="14.5" customHeight="1" x14ac:dyDescent="0.35">
      <c r="C29" s="253"/>
      <c r="D29" s="253"/>
      <c r="E29" s="253"/>
      <c r="F29" s="253"/>
      <c r="G29" s="253"/>
      <c r="H29" s="253"/>
      <c r="I29" s="253"/>
      <c r="J29" s="253"/>
      <c r="K29" s="253"/>
      <c r="L29" s="253"/>
      <c r="M29" s="253"/>
      <c r="N29" s="253"/>
      <c r="O29" s="18"/>
      <c r="P29" s="18"/>
      <c r="Q29" s="18"/>
      <c r="R29" s="18"/>
      <c r="S29" s="18"/>
      <c r="T29" s="18"/>
      <c r="AA29" s="9"/>
    </row>
    <row r="30" spans="2:27" ht="19" customHeight="1" x14ac:dyDescent="0.35">
      <c r="B30" s="165" t="str">
        <f>ROMAN(9,0) &amp; ". TOTAL OPERATING EXPENSES"</f>
        <v>IX. TOTAL OPERATING EXPENSES</v>
      </c>
      <c r="C30" s="49"/>
      <c r="D30" s="49"/>
      <c r="E30" s="49"/>
      <c r="F30" s="49"/>
      <c r="G30" s="49"/>
      <c r="H30" s="49"/>
      <c r="I30" s="49"/>
      <c r="J30" s="49"/>
      <c r="K30" s="49"/>
      <c r="L30" s="49"/>
      <c r="M30" s="49"/>
      <c r="N30" s="50"/>
      <c r="O30" s="18"/>
      <c r="P30" s="18"/>
      <c r="Q30" s="18"/>
      <c r="R30" s="18"/>
      <c r="S30" s="18"/>
      <c r="T30" s="18"/>
      <c r="AA30" s="9"/>
    </row>
    <row r="31" spans="2:27" ht="4" customHeight="1" x14ac:dyDescent="0.35">
      <c r="C31" s="28"/>
      <c r="D31" s="28"/>
      <c r="E31" s="28"/>
      <c r="F31" s="28"/>
      <c r="G31" s="28"/>
      <c r="H31" s="18"/>
      <c r="I31" s="18"/>
      <c r="J31" s="18"/>
      <c r="K31" s="18"/>
      <c r="L31" s="18"/>
      <c r="M31" s="243"/>
      <c r="N31" s="243"/>
      <c r="O31" s="18"/>
      <c r="P31" s="18"/>
      <c r="Q31" s="18"/>
      <c r="R31" s="18"/>
      <c r="S31" s="18"/>
      <c r="T31" s="18"/>
      <c r="AA31" s="9"/>
    </row>
    <row r="32" spans="2:27" ht="14.5" customHeight="1" x14ac:dyDescent="0.35">
      <c r="B32" s="455" t="s">
        <v>87</v>
      </c>
      <c r="C32" s="456"/>
      <c r="D32" s="90"/>
      <c r="E32" s="90"/>
      <c r="F32" s="90"/>
      <c r="G32" s="90"/>
      <c r="H32" s="90"/>
      <c r="I32" s="90"/>
      <c r="J32" s="90"/>
      <c r="K32" s="90"/>
      <c r="L32" s="80"/>
      <c r="M32" s="355" t="s">
        <v>90</v>
      </c>
      <c r="N32" s="356"/>
      <c r="O32" s="18"/>
      <c r="P32" s="18"/>
      <c r="Q32" s="18"/>
      <c r="R32" s="18"/>
      <c r="S32" s="18"/>
      <c r="T32" s="18"/>
    </row>
    <row r="33" spans="2:20" x14ac:dyDescent="0.35">
      <c r="B33" s="457"/>
      <c r="C33" s="458"/>
      <c r="D33" s="144"/>
      <c r="E33" s="144"/>
      <c r="F33" s="144"/>
      <c r="G33" s="144"/>
      <c r="H33" s="144"/>
      <c r="I33" s="144"/>
      <c r="J33" s="144"/>
      <c r="K33" s="144"/>
      <c r="L33" s="145"/>
      <c r="M33" s="356"/>
      <c r="N33" s="356"/>
      <c r="O33" s="18"/>
      <c r="P33" s="18"/>
      <c r="Q33" s="18"/>
      <c r="R33" s="18"/>
      <c r="S33" s="18"/>
      <c r="T33" s="18"/>
    </row>
    <row r="34" spans="2:20" ht="14.5" customHeight="1" x14ac:dyDescent="0.35">
      <c r="B34" s="376" t="s">
        <v>88</v>
      </c>
      <c r="C34" s="377"/>
      <c r="D34" s="377"/>
      <c r="E34" s="377"/>
      <c r="F34" s="377"/>
      <c r="G34" s="377"/>
      <c r="H34" s="377"/>
      <c r="I34" s="377"/>
      <c r="J34" s="377"/>
      <c r="K34" s="377"/>
      <c r="L34" s="39"/>
      <c r="M34" s="354">
        <f>'Income + Direct Exp.'!M69:N69+'Indirect + Operating Exp.'!M25:N25</f>
        <v>0</v>
      </c>
      <c r="N34" s="354"/>
      <c r="O34" s="18"/>
      <c r="P34" s="18"/>
      <c r="Q34" s="18"/>
      <c r="R34" s="18"/>
      <c r="S34" s="18"/>
      <c r="T34" s="18"/>
    </row>
    <row r="35" spans="2:20" ht="14.5" customHeight="1" x14ac:dyDescent="0.35">
      <c r="B35" s="54" t="s">
        <v>211</v>
      </c>
      <c r="C35" s="55"/>
      <c r="D35" s="56" t="s">
        <v>17</v>
      </c>
      <c r="E35" s="55"/>
      <c r="F35" s="55"/>
      <c r="G35" s="55"/>
      <c r="H35" s="55"/>
      <c r="I35" s="55"/>
      <c r="J35" s="55"/>
      <c r="K35" s="55"/>
      <c r="L35" s="57"/>
      <c r="M35" s="354">
        <f>IFERROR(((M34/12)/2)*('Primary Inputs'!K28),"0")</f>
        <v>0</v>
      </c>
      <c r="N35" s="354"/>
      <c r="O35" s="18"/>
      <c r="P35" s="18"/>
      <c r="Q35" s="18"/>
      <c r="R35" s="18"/>
      <c r="S35" s="18"/>
      <c r="T35" s="18"/>
    </row>
    <row r="36" spans="2:20" ht="14.5" customHeight="1" x14ac:dyDescent="0.35">
      <c r="B36" s="376" t="s">
        <v>89</v>
      </c>
      <c r="C36" s="377"/>
      <c r="D36" s="377"/>
      <c r="E36" s="377"/>
      <c r="F36" s="377"/>
      <c r="G36" s="377"/>
      <c r="H36" s="377"/>
      <c r="I36" s="377"/>
      <c r="J36" s="377"/>
      <c r="K36" s="377"/>
      <c r="L36" s="452"/>
      <c r="M36" s="354">
        <f>M34+M35</f>
        <v>0</v>
      </c>
      <c r="N36" s="354"/>
      <c r="O36" s="18"/>
      <c r="P36" s="18"/>
      <c r="Q36" s="18"/>
      <c r="R36" s="18"/>
      <c r="S36" s="18"/>
      <c r="T36" s="18"/>
    </row>
    <row r="37" spans="2:20" ht="14.5" customHeight="1" x14ac:dyDescent="0.35">
      <c r="B37" s="53" t="s">
        <v>17</v>
      </c>
      <c r="C37" s="36" t="s">
        <v>189</v>
      </c>
      <c r="D37" s="252"/>
      <c r="E37" s="36"/>
      <c r="F37" s="36"/>
      <c r="G37" s="20"/>
      <c r="H37" s="36"/>
      <c r="I37" s="36"/>
      <c r="J37" s="36"/>
      <c r="K37" s="36"/>
      <c r="L37" s="18"/>
      <c r="M37" s="36"/>
      <c r="N37" s="36"/>
      <c r="O37" s="18"/>
      <c r="P37" s="18"/>
      <c r="Q37" s="18"/>
      <c r="R37" s="18"/>
      <c r="S37" s="18"/>
      <c r="T37" s="18"/>
    </row>
    <row r="38" spans="2:20" ht="14.5" customHeight="1" x14ac:dyDescent="0.35">
      <c r="B38" s="450"/>
      <c r="C38" s="450"/>
      <c r="D38" s="252"/>
      <c r="E38" s="357"/>
      <c r="F38" s="357"/>
      <c r="G38" s="20"/>
      <c r="H38" s="357"/>
      <c r="I38" s="357"/>
      <c r="J38" s="357"/>
      <c r="K38" s="357"/>
      <c r="L38" s="18"/>
      <c r="M38" s="357"/>
      <c r="N38" s="357"/>
      <c r="O38" s="18"/>
      <c r="P38" s="18"/>
      <c r="Q38" s="18"/>
      <c r="R38" s="18"/>
      <c r="S38" s="18"/>
      <c r="T38" s="18"/>
    </row>
    <row r="39" spans="2:20" ht="14.5" customHeight="1" x14ac:dyDescent="0.35">
      <c r="B39" s="444"/>
      <c r="C39" s="444"/>
      <c r="D39" s="250"/>
      <c r="E39" s="451"/>
      <c r="F39" s="451"/>
      <c r="G39" s="34"/>
      <c r="H39" s="357"/>
      <c r="I39" s="357"/>
      <c r="J39" s="357"/>
      <c r="K39" s="357"/>
      <c r="L39" s="18"/>
      <c r="M39" s="357"/>
      <c r="N39" s="357"/>
      <c r="O39" s="18"/>
      <c r="P39" s="18"/>
      <c r="Q39" s="18"/>
      <c r="R39" s="18"/>
      <c r="S39" s="18"/>
      <c r="T39" s="18"/>
    </row>
    <row r="40" spans="2:20" ht="14.5" customHeight="1" x14ac:dyDescent="0.35">
      <c r="B40" s="450"/>
      <c r="C40" s="450"/>
      <c r="D40" s="252"/>
      <c r="E40" s="357"/>
      <c r="F40" s="357"/>
      <c r="G40" s="20"/>
      <c r="H40" s="357"/>
      <c r="I40" s="357"/>
      <c r="J40" s="357"/>
      <c r="K40" s="357"/>
      <c r="L40" s="18"/>
      <c r="M40" s="357"/>
      <c r="N40" s="357"/>
      <c r="O40" s="18"/>
      <c r="P40" s="18"/>
      <c r="Q40" s="18"/>
      <c r="R40" s="18"/>
      <c r="S40" s="18"/>
      <c r="T40" s="18"/>
    </row>
    <row r="41" spans="2:20" ht="14.5" customHeight="1" x14ac:dyDescent="0.35">
      <c r="B41" s="450"/>
      <c r="C41" s="450"/>
      <c r="D41" s="252"/>
      <c r="E41" s="357"/>
      <c r="F41" s="357"/>
      <c r="G41" s="20"/>
      <c r="H41" s="357"/>
      <c r="I41" s="357"/>
      <c r="J41" s="357"/>
      <c r="K41" s="357"/>
      <c r="L41" s="18"/>
      <c r="M41" s="357"/>
      <c r="N41" s="357"/>
      <c r="O41" s="18"/>
      <c r="P41" s="18"/>
      <c r="Q41" s="18"/>
      <c r="R41" s="18"/>
      <c r="S41" s="18"/>
      <c r="T41" s="18"/>
    </row>
    <row r="42" spans="2:20" ht="14.5" customHeight="1" x14ac:dyDescent="0.35">
      <c r="B42" s="450"/>
      <c r="C42" s="450"/>
      <c r="D42" s="252"/>
      <c r="E42" s="357"/>
      <c r="F42" s="357"/>
      <c r="G42" s="20"/>
      <c r="H42" s="357"/>
      <c r="I42" s="357"/>
      <c r="J42" s="357"/>
      <c r="K42" s="357"/>
      <c r="L42" s="18"/>
      <c r="M42" s="357"/>
      <c r="N42" s="357"/>
      <c r="O42" s="18"/>
      <c r="P42" s="18"/>
      <c r="Q42" s="18"/>
      <c r="R42" s="18"/>
      <c r="S42" s="18"/>
      <c r="T42" s="18"/>
    </row>
    <row r="43" spans="2:20" ht="14.5" customHeight="1" x14ac:dyDescent="0.35">
      <c r="B43" s="450"/>
      <c r="C43" s="450"/>
      <c r="D43" s="252"/>
      <c r="E43" s="357"/>
      <c r="F43" s="357"/>
      <c r="G43" s="20"/>
      <c r="H43" s="357"/>
      <c r="I43" s="357"/>
      <c r="J43" s="357"/>
      <c r="K43" s="357"/>
      <c r="L43" s="18"/>
      <c r="M43" s="357"/>
      <c r="N43" s="357"/>
      <c r="O43" s="18"/>
      <c r="P43" s="18"/>
      <c r="Q43" s="18"/>
      <c r="R43" s="18"/>
      <c r="S43" s="18"/>
      <c r="T43" s="18"/>
    </row>
    <row r="44" spans="2:20" ht="14.5" customHeight="1" x14ac:dyDescent="0.35">
      <c r="B44" s="450"/>
      <c r="C44" s="450"/>
      <c r="D44" s="252"/>
      <c r="E44" s="357"/>
      <c r="F44" s="357"/>
      <c r="G44" s="18"/>
      <c r="H44" s="357"/>
      <c r="I44" s="357"/>
      <c r="J44" s="357"/>
      <c r="K44" s="357"/>
      <c r="L44" s="18"/>
      <c r="M44" s="357"/>
      <c r="N44" s="357"/>
      <c r="O44" s="18"/>
      <c r="P44" s="18"/>
      <c r="Q44" s="18"/>
      <c r="R44" s="18"/>
      <c r="S44" s="18"/>
      <c r="T44" s="18"/>
    </row>
    <row r="45" spans="2:20" ht="14.5" customHeight="1" x14ac:dyDescent="0.35">
      <c r="B45" s="450"/>
      <c r="C45" s="450"/>
      <c r="D45" s="252"/>
      <c r="E45" s="357"/>
      <c r="F45" s="357"/>
      <c r="G45" s="18"/>
      <c r="H45" s="357"/>
      <c r="I45" s="357"/>
      <c r="J45" s="357"/>
      <c r="K45" s="357"/>
      <c r="L45" s="18"/>
      <c r="M45" s="357"/>
      <c r="N45" s="357"/>
      <c r="O45" s="18"/>
      <c r="P45" s="18"/>
      <c r="Q45" s="18"/>
      <c r="R45" s="18"/>
      <c r="S45" s="18"/>
      <c r="T45" s="18"/>
    </row>
    <row r="46" spans="2:20" ht="14.5" customHeight="1" x14ac:dyDescent="0.35">
      <c r="B46" s="450"/>
      <c r="C46" s="450"/>
      <c r="D46" s="252"/>
      <c r="E46" s="357"/>
      <c r="F46" s="357"/>
      <c r="G46" s="20"/>
      <c r="H46" s="357"/>
      <c r="I46" s="357"/>
      <c r="J46" s="357"/>
      <c r="K46" s="357"/>
      <c r="L46" s="243"/>
      <c r="M46" s="357"/>
      <c r="N46" s="357"/>
      <c r="O46" s="18"/>
      <c r="P46" s="18"/>
      <c r="Q46" s="18"/>
      <c r="R46" s="18"/>
      <c r="S46" s="18"/>
      <c r="T46" s="18"/>
    </row>
    <row r="47" spans="2:20" ht="14.5" customHeight="1" x14ac:dyDescent="0.35">
      <c r="B47" s="450"/>
      <c r="C47" s="450"/>
      <c r="D47" s="252"/>
      <c r="E47" s="357"/>
      <c r="F47" s="357"/>
      <c r="G47" s="18"/>
      <c r="H47" s="357"/>
      <c r="I47" s="357"/>
      <c r="J47" s="357"/>
      <c r="K47" s="357"/>
      <c r="L47" s="18"/>
      <c r="M47" s="357"/>
      <c r="N47" s="357"/>
      <c r="O47" s="18"/>
      <c r="P47" s="18"/>
      <c r="Q47" s="18"/>
      <c r="R47" s="18"/>
      <c r="S47" s="18"/>
      <c r="T47" s="18"/>
    </row>
    <row r="48" spans="2:20" ht="14.5" customHeight="1" x14ac:dyDescent="0.35">
      <c r="B48" s="450"/>
      <c r="C48" s="450"/>
      <c r="D48" s="252"/>
      <c r="E48" s="357"/>
      <c r="F48" s="357"/>
      <c r="G48" s="20"/>
      <c r="H48" s="357"/>
      <c r="I48" s="357"/>
      <c r="J48" s="357"/>
      <c r="K48" s="357"/>
      <c r="L48" s="18"/>
      <c r="M48" s="357"/>
      <c r="N48" s="357"/>
      <c r="O48" s="18"/>
      <c r="P48" s="18"/>
      <c r="Q48" s="18"/>
      <c r="R48" s="18"/>
      <c r="S48" s="18"/>
      <c r="T48" s="18"/>
    </row>
    <row r="49" spans="2:20" ht="14.15" customHeight="1" x14ac:dyDescent="0.35">
      <c r="B49" s="450"/>
      <c r="C49" s="450"/>
      <c r="D49" s="252"/>
      <c r="E49" s="357"/>
      <c r="F49" s="357"/>
      <c r="G49" s="18"/>
      <c r="H49" s="357"/>
      <c r="I49" s="357"/>
      <c r="J49" s="357"/>
      <c r="K49" s="357"/>
      <c r="L49" s="18"/>
      <c r="M49" s="357"/>
      <c r="N49" s="357"/>
      <c r="O49" s="18"/>
      <c r="P49" s="18"/>
      <c r="Q49" s="18"/>
      <c r="R49" s="18"/>
      <c r="S49" s="18"/>
      <c r="T49" s="18"/>
    </row>
    <row r="50" spans="2:20" ht="14.15" customHeight="1" x14ac:dyDescent="0.35">
      <c r="B50" s="18"/>
      <c r="C50" s="18"/>
      <c r="D50" s="18"/>
      <c r="E50" s="18"/>
      <c r="F50" s="18"/>
      <c r="G50" s="18"/>
      <c r="H50" s="18"/>
      <c r="I50" s="18"/>
      <c r="J50" s="18"/>
      <c r="K50" s="18"/>
      <c r="L50" s="18"/>
      <c r="M50" s="357"/>
      <c r="N50" s="357"/>
      <c r="O50" s="18"/>
      <c r="P50" s="18"/>
      <c r="Q50" s="18"/>
      <c r="R50" s="18"/>
      <c r="S50" s="18"/>
      <c r="T50" s="18"/>
    </row>
    <row r="51" spans="2:20" ht="14.15" customHeight="1" x14ac:dyDescent="0.35">
      <c r="B51" s="447"/>
      <c r="C51" s="447"/>
      <c r="D51" s="448"/>
      <c r="E51" s="448"/>
      <c r="F51" s="448"/>
      <c r="G51" s="448"/>
      <c r="H51" s="448"/>
      <c r="I51" s="448"/>
      <c r="J51" s="448"/>
      <c r="K51" s="448"/>
      <c r="L51" s="251"/>
      <c r="M51" s="449"/>
      <c r="N51" s="449"/>
      <c r="O51" s="18"/>
      <c r="P51" s="18"/>
      <c r="Q51" s="18"/>
      <c r="R51" s="18"/>
      <c r="S51" s="18"/>
      <c r="T51" s="18"/>
    </row>
    <row r="52" spans="2:20" ht="14.15" customHeight="1" x14ac:dyDescent="0.35">
      <c r="B52" s="447"/>
      <c r="C52" s="447"/>
      <c r="D52" s="448"/>
      <c r="E52" s="448"/>
      <c r="F52" s="448"/>
      <c r="G52" s="448"/>
      <c r="H52" s="448"/>
      <c r="I52" s="448"/>
      <c r="J52" s="448"/>
      <c r="K52" s="448"/>
      <c r="L52" s="51"/>
      <c r="M52" s="449"/>
      <c r="N52" s="449"/>
      <c r="O52" s="18"/>
      <c r="P52" s="18"/>
      <c r="Q52" s="18"/>
      <c r="R52" s="18"/>
      <c r="S52" s="18"/>
      <c r="T52" s="18"/>
    </row>
    <row r="53" spans="2:20" ht="14.15" customHeight="1" x14ac:dyDescent="0.35">
      <c r="B53" s="443"/>
      <c r="C53" s="443"/>
      <c r="D53" s="249"/>
      <c r="E53" s="357"/>
      <c r="F53" s="357"/>
      <c r="G53" s="357"/>
      <c r="H53" s="357"/>
      <c r="I53" s="357"/>
      <c r="J53" s="357"/>
      <c r="K53" s="357"/>
      <c r="L53" s="357"/>
      <c r="M53" s="357"/>
      <c r="N53" s="357"/>
      <c r="O53" s="18"/>
      <c r="P53" s="18"/>
      <c r="Q53" s="18"/>
      <c r="R53" s="18"/>
      <c r="S53" s="18"/>
      <c r="T53" s="18"/>
    </row>
    <row r="54" spans="2:20" ht="14.15" customHeight="1" x14ac:dyDescent="0.35">
      <c r="B54" s="444"/>
      <c r="C54" s="444"/>
      <c r="D54" s="250"/>
      <c r="E54" s="445"/>
      <c r="F54" s="445"/>
      <c r="G54" s="445"/>
      <c r="H54" s="445"/>
      <c r="I54" s="445"/>
      <c r="J54" s="445"/>
      <c r="K54" s="445"/>
      <c r="L54" s="445"/>
      <c r="M54" s="446"/>
      <c r="N54" s="446"/>
      <c r="O54" s="29"/>
      <c r="P54" s="29"/>
      <c r="Q54" s="28"/>
      <c r="R54" s="28"/>
      <c r="S54" s="28"/>
      <c r="T54" s="28"/>
    </row>
    <row r="55" spans="2:20" ht="14.15" customHeight="1" x14ac:dyDescent="0.35">
      <c r="B55" s="443"/>
      <c r="C55" s="443"/>
      <c r="D55" s="249"/>
      <c r="E55" s="357"/>
      <c r="F55" s="357"/>
      <c r="G55" s="357"/>
      <c r="H55" s="357"/>
      <c r="I55" s="357"/>
      <c r="J55" s="357"/>
      <c r="K55" s="357"/>
      <c r="L55" s="357"/>
      <c r="M55" s="357"/>
      <c r="N55" s="357"/>
      <c r="O55" s="18"/>
      <c r="P55" s="18"/>
      <c r="Q55" s="18"/>
      <c r="R55" s="18"/>
      <c r="S55" s="18"/>
      <c r="T55" s="18"/>
    </row>
    <row r="56" spans="2:20" ht="14.15" customHeight="1" x14ac:dyDescent="0.35">
      <c r="B56" s="443"/>
      <c r="C56" s="443"/>
      <c r="D56" s="249"/>
      <c r="E56" s="357"/>
      <c r="F56" s="357"/>
      <c r="G56" s="357"/>
      <c r="H56" s="357"/>
      <c r="I56" s="357"/>
      <c r="J56" s="357"/>
      <c r="K56" s="357"/>
      <c r="L56" s="357"/>
      <c r="M56" s="357"/>
      <c r="N56" s="357"/>
      <c r="O56" s="18"/>
      <c r="P56" s="18"/>
      <c r="Q56" s="18"/>
      <c r="R56" s="18"/>
      <c r="S56" s="18"/>
      <c r="T56" s="18"/>
    </row>
    <row r="57" spans="2:20" ht="14.15" customHeight="1" x14ac:dyDescent="0.35">
      <c r="B57" s="443"/>
      <c r="C57" s="443"/>
      <c r="D57" s="249"/>
      <c r="E57" s="357"/>
      <c r="F57" s="357"/>
      <c r="G57" s="357"/>
      <c r="H57" s="357"/>
      <c r="I57" s="357"/>
      <c r="J57" s="357"/>
      <c r="K57" s="357"/>
      <c r="L57" s="357"/>
      <c r="M57" s="357"/>
      <c r="N57" s="357"/>
      <c r="O57" s="18"/>
      <c r="P57" s="18"/>
      <c r="Q57" s="18"/>
      <c r="R57" s="18"/>
      <c r="S57" s="18"/>
      <c r="T57" s="18"/>
    </row>
    <row r="58" spans="2:20" ht="14.15" customHeight="1" x14ac:dyDescent="0.35">
      <c r="B58" s="442"/>
      <c r="C58" s="442"/>
      <c r="D58" s="248"/>
      <c r="E58" s="18"/>
      <c r="F58" s="18"/>
      <c r="G58" s="18"/>
      <c r="H58" s="18"/>
      <c r="I58" s="18"/>
      <c r="J58" s="18"/>
      <c r="K58" s="18"/>
      <c r="L58" s="18"/>
      <c r="M58" s="357"/>
      <c r="N58" s="357"/>
      <c r="O58" s="18"/>
      <c r="P58" s="18"/>
      <c r="Q58" s="18"/>
      <c r="R58" s="18"/>
      <c r="S58" s="18"/>
      <c r="T58" s="18"/>
    </row>
    <row r="59" spans="2:20" ht="14.15" customHeight="1" x14ac:dyDescent="0.35">
      <c r="B59" s="442"/>
      <c r="C59" s="442"/>
      <c r="D59" s="248"/>
      <c r="E59" s="18"/>
      <c r="F59" s="18"/>
      <c r="G59" s="18"/>
      <c r="H59" s="18"/>
      <c r="I59" s="18"/>
      <c r="J59" s="18"/>
      <c r="K59" s="18"/>
      <c r="L59" s="18"/>
      <c r="M59" s="357"/>
      <c r="N59" s="357"/>
      <c r="O59" s="18"/>
      <c r="P59" s="18"/>
      <c r="Q59" s="18"/>
      <c r="R59" s="18"/>
      <c r="S59" s="18"/>
      <c r="T59" s="18"/>
    </row>
    <row r="60" spans="2:20" ht="15" customHeight="1" x14ac:dyDescent="0.35">
      <c r="B60" s="52"/>
      <c r="C60" s="378"/>
      <c r="D60" s="378"/>
      <c r="E60" s="378"/>
      <c r="F60" s="378"/>
      <c r="G60" s="378"/>
      <c r="H60" s="378"/>
      <c r="I60" s="378"/>
      <c r="J60" s="378"/>
      <c r="K60" s="378"/>
      <c r="L60" s="378"/>
      <c r="M60" s="378"/>
      <c r="N60" s="18"/>
      <c r="O60" s="18"/>
      <c r="P60" s="18"/>
      <c r="Q60" s="18"/>
      <c r="R60" s="18"/>
      <c r="S60" s="18"/>
      <c r="T60" s="18"/>
    </row>
    <row r="61" spans="2:20" x14ac:dyDescent="0.35">
      <c r="B61" s="18"/>
      <c r="C61" s="378"/>
      <c r="D61" s="378"/>
      <c r="E61" s="378"/>
      <c r="F61" s="378"/>
      <c r="G61" s="378"/>
      <c r="H61" s="378"/>
      <c r="I61" s="378"/>
      <c r="J61" s="378"/>
      <c r="K61" s="378"/>
      <c r="L61" s="378"/>
      <c r="M61" s="378"/>
      <c r="N61" s="18"/>
      <c r="O61" s="18"/>
      <c r="P61" s="18"/>
      <c r="Q61" s="18"/>
      <c r="R61" s="18"/>
      <c r="S61" s="18"/>
      <c r="T61" s="18"/>
    </row>
    <row r="62" spans="2:20" x14ac:dyDescent="0.35">
      <c r="C62" s="7"/>
      <c r="D62" s="7"/>
      <c r="E62" s="7"/>
      <c r="F62" s="7"/>
      <c r="G62" s="7"/>
      <c r="H62" s="7"/>
      <c r="I62" s="7"/>
      <c r="J62" s="7"/>
      <c r="K62" s="7"/>
      <c r="L62" s="7"/>
      <c r="M62" s="7"/>
      <c r="N62" s="7"/>
      <c r="O62" s="7"/>
      <c r="P62" s="7"/>
      <c r="Q62" s="7"/>
      <c r="R62" s="7"/>
      <c r="S62" s="7"/>
      <c r="T62" s="7"/>
    </row>
    <row r="63" spans="2:20" x14ac:dyDescent="0.35">
      <c r="C63" s="7"/>
      <c r="D63" s="7"/>
      <c r="E63" s="7"/>
      <c r="F63" s="7"/>
      <c r="G63" s="7"/>
      <c r="H63" s="7"/>
      <c r="I63" s="7"/>
      <c r="J63" s="7"/>
      <c r="K63" s="7"/>
      <c r="L63" s="7"/>
      <c r="M63" s="7"/>
      <c r="N63" s="7"/>
      <c r="O63" s="7"/>
      <c r="P63" s="7"/>
      <c r="Q63" s="7"/>
      <c r="R63" s="7"/>
      <c r="S63" s="7"/>
      <c r="T63" s="7"/>
    </row>
    <row r="64" spans="2:20" x14ac:dyDescent="0.35">
      <c r="C64" s="7"/>
      <c r="D64" s="7"/>
      <c r="E64" s="7"/>
      <c r="F64" s="7"/>
      <c r="G64" s="7"/>
      <c r="H64" s="7"/>
      <c r="I64" s="7"/>
      <c r="J64" s="7"/>
      <c r="K64" s="7"/>
      <c r="L64" s="7"/>
      <c r="M64" s="7"/>
      <c r="N64" s="7"/>
      <c r="O64" s="7"/>
      <c r="P64" s="7"/>
      <c r="Q64" s="7"/>
      <c r="R64" s="7"/>
      <c r="S64" s="7"/>
      <c r="T64" s="7"/>
    </row>
    <row r="65" spans="3:20" x14ac:dyDescent="0.35">
      <c r="C65" s="7"/>
      <c r="D65" s="7"/>
      <c r="E65" s="7"/>
      <c r="F65" s="7"/>
      <c r="G65" s="7"/>
      <c r="H65" s="7"/>
      <c r="I65" s="7"/>
      <c r="J65" s="7"/>
      <c r="K65" s="7"/>
      <c r="L65" s="7"/>
      <c r="M65" s="7"/>
      <c r="N65" s="7"/>
      <c r="O65" s="7"/>
      <c r="P65" s="7"/>
      <c r="Q65" s="7"/>
      <c r="R65" s="7"/>
      <c r="S65" s="7"/>
      <c r="T65" s="7"/>
    </row>
    <row r="66" spans="3:20" x14ac:dyDescent="0.35">
      <c r="C66" s="7"/>
      <c r="D66" s="7"/>
      <c r="E66" s="7"/>
      <c r="F66" s="7"/>
      <c r="G66" s="7"/>
      <c r="H66" s="7"/>
      <c r="I66" s="7"/>
      <c r="J66" s="7"/>
      <c r="K66" s="7"/>
      <c r="L66" s="7"/>
      <c r="M66" s="7"/>
      <c r="N66" s="7"/>
      <c r="O66" s="7"/>
      <c r="P66" s="7"/>
      <c r="Q66" s="7"/>
      <c r="R66" s="7"/>
      <c r="S66" s="7"/>
      <c r="T66" s="7"/>
    </row>
    <row r="67" spans="3:20" x14ac:dyDescent="0.35">
      <c r="C67" s="7"/>
      <c r="D67" s="7"/>
      <c r="E67" s="7"/>
      <c r="F67" s="7"/>
      <c r="G67" s="7"/>
      <c r="H67" s="7"/>
      <c r="I67" s="7"/>
      <c r="J67" s="7"/>
      <c r="K67" s="7"/>
      <c r="L67" s="7"/>
      <c r="M67" s="7"/>
      <c r="N67" s="7"/>
      <c r="O67" s="7"/>
      <c r="P67" s="7"/>
      <c r="Q67" s="7"/>
      <c r="R67" s="7"/>
      <c r="S67" s="7"/>
      <c r="T67" s="7"/>
    </row>
    <row r="68" spans="3:20" x14ac:dyDescent="0.35">
      <c r="C68" s="7"/>
      <c r="D68" s="7"/>
      <c r="E68" s="7"/>
      <c r="F68" s="7"/>
      <c r="G68" s="7"/>
      <c r="H68" s="7"/>
      <c r="I68" s="7"/>
      <c r="J68" s="7"/>
      <c r="K68" s="7"/>
      <c r="L68" s="7"/>
      <c r="M68" s="7"/>
      <c r="N68" s="7"/>
      <c r="O68" s="7"/>
      <c r="P68" s="7"/>
      <c r="Q68" s="7"/>
      <c r="R68" s="7"/>
      <c r="S68" s="7"/>
      <c r="T68" s="7"/>
    </row>
    <row r="69" spans="3:20" x14ac:dyDescent="0.35">
      <c r="C69" s="7"/>
      <c r="D69" s="7"/>
      <c r="E69" s="7"/>
      <c r="F69" s="7"/>
      <c r="G69" s="7"/>
      <c r="H69" s="7"/>
      <c r="I69" s="7"/>
      <c r="J69" s="7"/>
      <c r="K69" s="7"/>
      <c r="L69" s="7"/>
      <c r="M69" s="7"/>
      <c r="N69" s="7"/>
      <c r="O69" s="7"/>
      <c r="P69" s="7"/>
      <c r="Q69" s="7"/>
      <c r="R69" s="7"/>
      <c r="S69" s="7"/>
      <c r="T69" s="7"/>
    </row>
    <row r="70" spans="3:20" ht="16.5" customHeight="1" x14ac:dyDescent="0.35">
      <c r="C70" s="7"/>
      <c r="D70" s="7"/>
      <c r="E70" s="7"/>
      <c r="F70" s="7"/>
      <c r="G70" s="7"/>
      <c r="H70" s="7"/>
      <c r="I70" s="7"/>
      <c r="J70" s="7"/>
      <c r="K70" s="7"/>
      <c r="L70" s="7"/>
      <c r="M70" s="7"/>
      <c r="N70" s="7"/>
      <c r="O70" s="7"/>
      <c r="P70" s="7"/>
      <c r="Q70" s="7"/>
      <c r="R70" s="7"/>
      <c r="S70" s="7"/>
      <c r="T70" s="7"/>
    </row>
    <row r="71" spans="3:20" ht="16.5" x14ac:dyDescent="0.35">
      <c r="C71" s="27"/>
      <c r="D71" s="27"/>
      <c r="E71" s="27"/>
      <c r="F71" s="27"/>
      <c r="G71" s="27"/>
      <c r="H71" s="7"/>
      <c r="I71" s="7"/>
      <c r="J71" s="7"/>
      <c r="K71" s="7"/>
      <c r="L71" s="7"/>
      <c r="M71" s="7"/>
      <c r="N71" s="7"/>
      <c r="O71" s="7"/>
      <c r="P71" s="7"/>
      <c r="Q71" s="7"/>
      <c r="R71" s="7"/>
      <c r="S71" s="7"/>
      <c r="T71" s="7"/>
    </row>
    <row r="72" spans="3:20" x14ac:dyDescent="0.35">
      <c r="C72" s="7"/>
      <c r="D72" s="7"/>
      <c r="E72" s="7"/>
      <c r="F72" s="7"/>
      <c r="G72" s="7"/>
      <c r="H72" s="7"/>
      <c r="I72" s="7"/>
      <c r="J72" s="7"/>
      <c r="K72" s="7"/>
      <c r="L72" s="7"/>
      <c r="M72" s="7"/>
      <c r="N72" s="7"/>
      <c r="O72" s="7"/>
      <c r="P72" s="7"/>
      <c r="Q72" s="7"/>
      <c r="R72" s="7"/>
      <c r="S72" s="7"/>
      <c r="T72" s="7"/>
    </row>
    <row r="73" spans="3:20" x14ac:dyDescent="0.35">
      <c r="C73" s="7"/>
      <c r="D73" s="7"/>
      <c r="E73" s="7"/>
      <c r="F73" s="7"/>
      <c r="G73" s="7"/>
      <c r="H73" s="7"/>
      <c r="I73" s="7"/>
      <c r="J73" s="7"/>
      <c r="K73" s="7"/>
      <c r="L73" s="7"/>
      <c r="M73" s="7"/>
      <c r="N73" s="7"/>
      <c r="O73" s="7"/>
      <c r="P73" s="7"/>
      <c r="Q73" s="7"/>
      <c r="R73" s="7"/>
      <c r="S73" s="7"/>
      <c r="T73" s="7"/>
    </row>
    <row r="74" spans="3:20" x14ac:dyDescent="0.35">
      <c r="C74" s="7"/>
      <c r="D74" s="7"/>
      <c r="E74" s="7"/>
      <c r="F74" s="7"/>
      <c r="G74" s="7"/>
      <c r="H74" s="7"/>
      <c r="I74" s="7"/>
      <c r="J74" s="7"/>
      <c r="K74" s="7"/>
      <c r="L74" s="7"/>
      <c r="M74" s="7"/>
      <c r="N74" s="7"/>
      <c r="O74" s="7"/>
      <c r="P74" s="7"/>
      <c r="Q74" s="7"/>
      <c r="R74" s="7"/>
      <c r="S74" s="7"/>
      <c r="T74" s="7"/>
    </row>
    <row r="75" spans="3:20" x14ac:dyDescent="0.35">
      <c r="C75" s="7"/>
      <c r="D75" s="7"/>
      <c r="E75" s="7"/>
      <c r="F75" s="7"/>
      <c r="G75" s="7"/>
      <c r="H75" s="7"/>
      <c r="I75" s="7"/>
      <c r="J75" s="7"/>
      <c r="K75" s="7"/>
      <c r="L75" s="7"/>
      <c r="M75" s="7"/>
      <c r="N75" s="7"/>
      <c r="O75" s="7"/>
      <c r="P75" s="7"/>
      <c r="Q75" s="7"/>
      <c r="R75" s="7"/>
      <c r="S75" s="7"/>
      <c r="T75" s="7"/>
    </row>
  </sheetData>
  <sheetProtection sheet="1" objects="1" scenarios="1"/>
  <protectedRanges>
    <protectedRange sqref="D15:G24 H15:L24" name="Ind"/>
  </protectedRanges>
  <mergeCells count="145">
    <mergeCell ref="B8:C8"/>
    <mergeCell ref="O8:P8"/>
    <mergeCell ref="D16:G16"/>
    <mergeCell ref="D17:G17"/>
    <mergeCell ref="D18:G18"/>
    <mergeCell ref="D19:G19"/>
    <mergeCell ref="A2:X3"/>
    <mergeCell ref="B6:C6"/>
    <mergeCell ref="B7:C7"/>
    <mergeCell ref="M17:N17"/>
    <mergeCell ref="M18:N18"/>
    <mergeCell ref="M15:N15"/>
    <mergeCell ref="M16:N16"/>
    <mergeCell ref="B11:C11"/>
    <mergeCell ref="M11:N11"/>
    <mergeCell ref="B12:C12"/>
    <mergeCell ref="M12:N12"/>
    <mergeCell ref="B13:C14"/>
    <mergeCell ref="M13:N14"/>
    <mergeCell ref="M8:N8"/>
    <mergeCell ref="M19:N19"/>
    <mergeCell ref="B34:K34"/>
    <mergeCell ref="B36:L36"/>
    <mergeCell ref="D22:G22"/>
    <mergeCell ref="H22:L22"/>
    <mergeCell ref="H24:L24"/>
    <mergeCell ref="C26:N27"/>
    <mergeCell ref="M36:N36"/>
    <mergeCell ref="M34:N34"/>
    <mergeCell ref="M35:N35"/>
    <mergeCell ref="M32:N33"/>
    <mergeCell ref="B32:C33"/>
    <mergeCell ref="B25:C25"/>
    <mergeCell ref="M25:N25"/>
    <mergeCell ref="M22:N22"/>
    <mergeCell ref="B23:C23"/>
    <mergeCell ref="M23:N23"/>
    <mergeCell ref="H23:L23"/>
    <mergeCell ref="D23:G23"/>
    <mergeCell ref="M24:N24"/>
    <mergeCell ref="B38:C38"/>
    <mergeCell ref="E38:F38"/>
    <mergeCell ref="H38:I38"/>
    <mergeCell ref="J38:K38"/>
    <mergeCell ref="M38:N38"/>
    <mergeCell ref="B39:C39"/>
    <mergeCell ref="E39:F39"/>
    <mergeCell ref="H39:I39"/>
    <mergeCell ref="J39:K39"/>
    <mergeCell ref="M39:N39"/>
    <mergeCell ref="B40:C40"/>
    <mergeCell ref="E40:F40"/>
    <mergeCell ref="H40:I40"/>
    <mergeCell ref="J40:K40"/>
    <mergeCell ref="M40:N40"/>
    <mergeCell ref="B41:C41"/>
    <mergeCell ref="E41:F41"/>
    <mergeCell ref="H41:I41"/>
    <mergeCell ref="J41:K41"/>
    <mergeCell ref="M41:N41"/>
    <mergeCell ref="B42:C42"/>
    <mergeCell ref="E42:F42"/>
    <mergeCell ref="H42:I42"/>
    <mergeCell ref="J42:K42"/>
    <mergeCell ref="M42:N42"/>
    <mergeCell ref="B43:C43"/>
    <mergeCell ref="E43:F43"/>
    <mergeCell ref="H43:I43"/>
    <mergeCell ref="J43:K43"/>
    <mergeCell ref="M43:N43"/>
    <mergeCell ref="B44:C44"/>
    <mergeCell ref="E44:F44"/>
    <mergeCell ref="H44:I44"/>
    <mergeCell ref="J44:K44"/>
    <mergeCell ref="M44:N44"/>
    <mergeCell ref="B45:C45"/>
    <mergeCell ref="E45:F45"/>
    <mergeCell ref="H45:I45"/>
    <mergeCell ref="J45:K45"/>
    <mergeCell ref="M45:N45"/>
    <mergeCell ref="B46:C46"/>
    <mergeCell ref="E46:F46"/>
    <mergeCell ref="H46:I46"/>
    <mergeCell ref="J46:K46"/>
    <mergeCell ref="M46:N46"/>
    <mergeCell ref="B47:C47"/>
    <mergeCell ref="E47:F47"/>
    <mergeCell ref="H47:I47"/>
    <mergeCell ref="J47:K47"/>
    <mergeCell ref="M47:N47"/>
    <mergeCell ref="B48:C48"/>
    <mergeCell ref="E48:F48"/>
    <mergeCell ref="H48:I48"/>
    <mergeCell ref="J48:K48"/>
    <mergeCell ref="M48:N48"/>
    <mergeCell ref="B49:C49"/>
    <mergeCell ref="E49:F49"/>
    <mergeCell ref="H49:I49"/>
    <mergeCell ref="J49:K49"/>
    <mergeCell ref="M49:N49"/>
    <mergeCell ref="M50:N50"/>
    <mergeCell ref="B51:C52"/>
    <mergeCell ref="D51:F52"/>
    <mergeCell ref="G51:K52"/>
    <mergeCell ref="M51:N52"/>
    <mergeCell ref="B53:C53"/>
    <mergeCell ref="E53:F53"/>
    <mergeCell ref="G53:L53"/>
    <mergeCell ref="M53:N53"/>
    <mergeCell ref="B58:C58"/>
    <mergeCell ref="M58:N58"/>
    <mergeCell ref="B59:C59"/>
    <mergeCell ref="M59:N59"/>
    <mergeCell ref="C60:M61"/>
    <mergeCell ref="D13:G14"/>
    <mergeCell ref="H13:J14"/>
    <mergeCell ref="D15:G15"/>
    <mergeCell ref="B56:C56"/>
    <mergeCell ref="E56:F56"/>
    <mergeCell ref="G56:L56"/>
    <mergeCell ref="M56:N56"/>
    <mergeCell ref="B57:C57"/>
    <mergeCell ref="E57:F57"/>
    <mergeCell ref="G57:L57"/>
    <mergeCell ref="M57:N57"/>
    <mergeCell ref="B54:C54"/>
    <mergeCell ref="E54:F54"/>
    <mergeCell ref="G54:L54"/>
    <mergeCell ref="M54:N54"/>
    <mergeCell ref="B55:C55"/>
    <mergeCell ref="E55:F55"/>
    <mergeCell ref="G55:L55"/>
    <mergeCell ref="M55:N55"/>
    <mergeCell ref="M20:N20"/>
    <mergeCell ref="M21:N21"/>
    <mergeCell ref="D20:G20"/>
    <mergeCell ref="D21:G21"/>
    <mergeCell ref="D24:G24"/>
    <mergeCell ref="H15:L15"/>
    <mergeCell ref="H16:L16"/>
    <mergeCell ref="H17:L17"/>
    <mergeCell ref="H18:L18"/>
    <mergeCell ref="H19:L19"/>
    <mergeCell ref="H20:L20"/>
    <mergeCell ref="H21:L21"/>
  </mergeCells>
  <conditionalFormatting sqref="P5">
    <cfRule type="expression" dxfId="2" priority="1">
      <formula>IF($O$5="","1","0")="1"</formula>
    </cfRule>
  </conditionalFormatting>
  <dataValidations count="1">
    <dataValidation type="decimal" allowBlank="1" showInputMessage="1" showErrorMessage="1" error="Value must be between 0% and 100% and cannot be negative" sqref="H15:L24" xr:uid="{89950FE0-C83A-4237-8187-C00EF182BDC2}">
      <formula1>0</formula1>
      <formula2>1</formula2>
    </dataValidation>
  </dataValidations>
  <pageMargins left="0.7" right="0.7" top="0.75" bottom="0.75" header="0.3" footer="0.3"/>
  <pageSetup orientation="portrait" verticalDpi="0" r:id="rId1"/>
  <ignoredErrors>
    <ignoredError sqref="K14 D3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A260262-05A4-4A7B-8829-DC5215385EF8}">
          <x14:formula1>
            <xm:f>Sheet4!$A$2:$A$3</xm:f>
          </x14:formula1>
          <xm:sqref>O5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51914-84AC-45FD-90CA-6F57B813513A}">
  <dimension ref="A1:AE102"/>
  <sheetViews>
    <sheetView showGridLines="0" zoomScale="90" zoomScaleNormal="90" workbookViewId="0">
      <selection activeCell="AE16" sqref="AE16"/>
    </sheetView>
  </sheetViews>
  <sheetFormatPr defaultColWidth="8.7265625" defaultRowHeight="14.5" x14ac:dyDescent="0.35"/>
  <cols>
    <col min="1" max="1" width="0.7265625" style="1" customWidth="1"/>
    <col min="2" max="2" width="2.453125" style="1" customWidth="1"/>
    <col min="3" max="3" width="5.81640625" style="1" customWidth="1"/>
    <col min="4" max="4" width="31.7265625" style="1" customWidth="1"/>
    <col min="5" max="5" width="3.7265625" style="1" customWidth="1"/>
    <col min="6" max="6" width="15.7265625" style="1" customWidth="1"/>
    <col min="7" max="7" width="2.26953125" style="1" customWidth="1"/>
    <col min="8" max="8" width="3.1796875" style="1" customWidth="1"/>
    <col min="9" max="9" width="6.26953125" style="1" customWidth="1"/>
    <col min="10" max="10" width="15.1796875" style="1" customWidth="1"/>
    <col min="11" max="11" width="2.26953125" style="1" customWidth="1"/>
    <col min="12" max="12" width="19.453125" style="1" customWidth="1"/>
    <col min="13" max="13" width="3.1796875" style="1" customWidth="1"/>
    <col min="14" max="14" width="10" style="1" customWidth="1"/>
    <col min="15" max="15" width="3" style="1" customWidth="1"/>
    <col min="16" max="16" width="2.453125" style="1" customWidth="1"/>
    <col min="17" max="17" width="7.7265625" style="1" customWidth="1"/>
    <col min="18" max="18" width="2.1796875" style="1" bestFit="1" customWidth="1"/>
    <col min="19" max="19" width="8.7265625" style="1" customWidth="1"/>
    <col min="20" max="20" width="8.26953125" style="1" customWidth="1"/>
    <col min="21" max="21" width="12.1796875" style="1" hidden="1" customWidth="1"/>
    <col min="22" max="22" width="2" style="1" hidden="1" customWidth="1"/>
    <col min="23" max="23" width="8.7265625" style="1" hidden="1" customWidth="1"/>
    <col min="24" max="24" width="9.1796875" style="1" hidden="1" customWidth="1"/>
    <col min="25" max="28" width="8.7265625" style="1" hidden="1" customWidth="1"/>
    <col min="29" max="29" width="2" style="1" customWidth="1"/>
    <col min="30" max="16384" width="8.7265625" style="1"/>
  </cols>
  <sheetData>
    <row r="1" spans="1:29" ht="6" customHeight="1" x14ac:dyDescent="0.35"/>
    <row r="2" spans="1:29" x14ac:dyDescent="0.35">
      <c r="A2" s="302" t="s">
        <v>166</v>
      </c>
      <c r="B2" s="302"/>
      <c r="C2" s="302"/>
      <c r="D2" s="303"/>
      <c r="E2" s="303"/>
      <c r="F2" s="303"/>
      <c r="G2" s="303"/>
      <c r="H2" s="303"/>
      <c r="I2" s="303"/>
      <c r="J2" s="303"/>
      <c r="K2" s="303"/>
      <c r="L2" s="303"/>
      <c r="M2" s="303"/>
      <c r="N2" s="303"/>
      <c r="O2" s="303"/>
      <c r="P2" s="303"/>
      <c r="Q2" s="303"/>
      <c r="R2" s="303"/>
      <c r="S2" s="303"/>
      <c r="T2" s="303"/>
      <c r="U2" s="303"/>
      <c r="V2" s="303"/>
      <c r="W2" s="303"/>
      <c r="X2" s="303"/>
      <c r="Y2" s="303"/>
      <c r="Z2" s="303"/>
      <c r="AA2" s="303"/>
      <c r="AB2" s="303"/>
    </row>
    <row r="3" spans="1:29"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row>
    <row r="4" spans="1:29" ht="4.5" customHeight="1" x14ac:dyDescent="0.35"/>
    <row r="5" spans="1:29" ht="19" customHeight="1" x14ac:dyDescent="0.35">
      <c r="D5" s="22"/>
      <c r="E5" s="22"/>
      <c r="F5" s="22"/>
      <c r="G5" s="22"/>
      <c r="H5" s="22"/>
      <c r="I5" s="22"/>
      <c r="J5" s="22"/>
      <c r="K5" s="22"/>
      <c r="L5" s="22"/>
      <c r="M5" s="22"/>
      <c r="R5" s="23"/>
      <c r="S5" s="30"/>
      <c r="T5" s="25"/>
    </row>
    <row r="6" spans="1:29" ht="19" customHeight="1" x14ac:dyDescent="0.35">
      <c r="B6" s="412" t="str">
        <f>ROMAN(10,0) &amp; ". CAPITAL (DEPRECIATION) EXPENSES"</f>
        <v>X. CAPITAL (DEPRECIATION) EXPENSES</v>
      </c>
      <c r="C6" s="413"/>
      <c r="D6" s="413"/>
      <c r="E6" s="174"/>
      <c r="F6" s="35"/>
      <c r="G6" s="35"/>
      <c r="H6" s="35"/>
      <c r="I6" s="35"/>
      <c r="J6" s="2"/>
      <c r="K6" s="2"/>
      <c r="L6" s="2"/>
      <c r="M6" s="2"/>
      <c r="N6" s="3"/>
      <c r="O6" s="3"/>
      <c r="P6" s="3"/>
      <c r="Q6" s="3"/>
      <c r="R6" s="3"/>
      <c r="S6" s="3"/>
      <c r="T6" s="3"/>
      <c r="U6" s="3"/>
      <c r="V6" s="31"/>
      <c r="W6" s="3"/>
      <c r="X6" s="3"/>
      <c r="Y6" s="3"/>
      <c r="Z6" s="3"/>
      <c r="AA6" s="3"/>
      <c r="AB6" s="3"/>
      <c r="AC6" s="4"/>
    </row>
    <row r="7" spans="1:29" ht="4" customHeight="1" x14ac:dyDescent="0.35">
      <c r="B7" s="414"/>
      <c r="C7" s="414"/>
      <c r="D7" s="414"/>
      <c r="E7" s="149"/>
      <c r="F7" s="7"/>
      <c r="G7" s="7"/>
      <c r="H7" s="7"/>
      <c r="I7" s="7"/>
      <c r="J7" s="7"/>
      <c r="K7" s="7"/>
      <c r="L7" s="7"/>
      <c r="M7" s="7"/>
      <c r="N7" s="7"/>
      <c r="O7" s="7"/>
      <c r="P7" s="7"/>
      <c r="Q7" s="7"/>
      <c r="R7" s="7"/>
      <c r="S7" s="7"/>
      <c r="T7" s="7"/>
      <c r="U7" s="7"/>
      <c r="V7" s="7"/>
      <c r="W7" s="7"/>
      <c r="X7" s="7"/>
    </row>
    <row r="8" spans="1:29" ht="14.5" customHeight="1" x14ac:dyDescent="0.35">
      <c r="B8" s="455" t="s">
        <v>91</v>
      </c>
      <c r="C8" s="456"/>
      <c r="D8" s="462"/>
      <c r="E8" s="472" t="s">
        <v>92</v>
      </c>
      <c r="F8" s="473"/>
      <c r="G8" s="473"/>
      <c r="H8" s="61"/>
      <c r="I8" s="425" t="s">
        <v>156</v>
      </c>
      <c r="J8" s="464"/>
      <c r="K8" s="111"/>
      <c r="L8" s="467" t="s">
        <v>115</v>
      </c>
      <c r="M8" s="468"/>
      <c r="N8" s="426" t="s">
        <v>93</v>
      </c>
      <c r="O8" s="63"/>
      <c r="P8" s="425" t="s">
        <v>95</v>
      </c>
      <c r="Q8" s="464"/>
      <c r="R8" s="220"/>
      <c r="S8" s="305" t="s">
        <v>157</v>
      </c>
      <c r="T8" s="381"/>
      <c r="U8" s="221"/>
      <c r="V8" s="221"/>
      <c r="W8" s="222"/>
      <c r="X8" s="221"/>
      <c r="Y8" s="5"/>
      <c r="Z8" s="5"/>
      <c r="AA8" s="5"/>
      <c r="AB8" s="5"/>
      <c r="AC8" s="224"/>
    </row>
    <row r="9" spans="1:29" ht="16.5" x14ac:dyDescent="0.35">
      <c r="B9" s="457"/>
      <c r="C9" s="458"/>
      <c r="D9" s="463"/>
      <c r="E9" s="474"/>
      <c r="F9" s="475"/>
      <c r="G9" s="475"/>
      <c r="H9" s="260" t="s">
        <v>17</v>
      </c>
      <c r="I9" s="465"/>
      <c r="J9" s="466"/>
      <c r="K9" s="261" t="s">
        <v>96</v>
      </c>
      <c r="L9" s="469"/>
      <c r="M9" s="470"/>
      <c r="N9" s="471"/>
      <c r="O9" s="262" t="s">
        <v>94</v>
      </c>
      <c r="P9" s="465"/>
      <c r="Q9" s="466"/>
      <c r="R9" s="261" t="s">
        <v>94</v>
      </c>
      <c r="S9" s="307"/>
      <c r="T9" s="382"/>
      <c r="U9" s="188"/>
      <c r="V9" s="188"/>
      <c r="W9" s="223"/>
      <c r="X9" s="188"/>
      <c r="Y9" s="186"/>
      <c r="Z9" s="186"/>
      <c r="AA9" s="186"/>
      <c r="AB9" s="186"/>
      <c r="AC9" s="62" t="s">
        <v>119</v>
      </c>
    </row>
    <row r="10" spans="1:29" x14ac:dyDescent="0.35">
      <c r="B10" s="376" t="s">
        <v>97</v>
      </c>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452"/>
    </row>
    <row r="11" spans="1:29" x14ac:dyDescent="0.35">
      <c r="B11" s="476" t="s">
        <v>237</v>
      </c>
      <c r="C11" s="477"/>
      <c r="D11" s="478"/>
      <c r="E11" s="394"/>
      <c r="F11" s="395"/>
      <c r="G11" s="395"/>
      <c r="H11" s="396"/>
      <c r="I11" s="439"/>
      <c r="J11" s="440"/>
      <c r="K11" s="441"/>
      <c r="L11" s="479">
        <f>E11*I11</f>
        <v>0</v>
      </c>
      <c r="M11" s="480"/>
      <c r="N11" s="400">
        <f>(0.1*L11)</f>
        <v>0</v>
      </c>
      <c r="O11" s="401"/>
      <c r="P11" s="383"/>
      <c r="Q11" s="435"/>
      <c r="R11" s="384"/>
      <c r="S11" s="461">
        <f>IFERROR(((L11-N11)/P11),0)</f>
        <v>0</v>
      </c>
      <c r="T11" s="461"/>
      <c r="U11" s="461"/>
      <c r="V11" s="461"/>
      <c r="W11" s="461"/>
      <c r="X11" s="461"/>
      <c r="Y11" s="461"/>
      <c r="Z11" s="461"/>
      <c r="AA11" s="461"/>
      <c r="AB11" s="461"/>
      <c r="AC11" s="461"/>
    </row>
    <row r="12" spans="1:29" x14ac:dyDescent="0.35">
      <c r="B12" s="476" t="s">
        <v>238</v>
      </c>
      <c r="C12" s="477"/>
      <c r="D12" s="478"/>
      <c r="E12" s="394"/>
      <c r="F12" s="395"/>
      <c r="G12" s="395"/>
      <c r="H12" s="396"/>
      <c r="I12" s="439"/>
      <c r="J12" s="440"/>
      <c r="K12" s="441"/>
      <c r="L12" s="479">
        <f t="shared" ref="L12:L19" si="0">E12*I12</f>
        <v>0</v>
      </c>
      <c r="M12" s="480"/>
      <c r="N12" s="400">
        <f t="shared" ref="N12:N17" si="1">(0.1*L12)</f>
        <v>0</v>
      </c>
      <c r="O12" s="401"/>
      <c r="P12" s="383"/>
      <c r="Q12" s="435"/>
      <c r="R12" s="384"/>
      <c r="S12" s="461">
        <f t="shared" ref="S12:S19" si="2">IFERROR(((L12-N12)/P12),0)</f>
        <v>0</v>
      </c>
      <c r="T12" s="461"/>
      <c r="U12" s="461"/>
      <c r="V12" s="461"/>
      <c r="W12" s="461"/>
      <c r="X12" s="461"/>
      <c r="Y12" s="461"/>
      <c r="Z12" s="461"/>
      <c r="AA12" s="461"/>
      <c r="AB12" s="461"/>
      <c r="AC12" s="461"/>
    </row>
    <row r="13" spans="1:29" x14ac:dyDescent="0.35">
      <c r="B13" s="476" t="s">
        <v>239</v>
      </c>
      <c r="C13" s="477"/>
      <c r="D13" s="478"/>
      <c r="E13" s="394"/>
      <c r="F13" s="395"/>
      <c r="G13" s="395"/>
      <c r="H13" s="396"/>
      <c r="I13" s="439"/>
      <c r="J13" s="440"/>
      <c r="K13" s="441"/>
      <c r="L13" s="479">
        <f t="shared" si="0"/>
        <v>0</v>
      </c>
      <c r="M13" s="480"/>
      <c r="N13" s="400">
        <f t="shared" si="1"/>
        <v>0</v>
      </c>
      <c r="O13" s="401"/>
      <c r="P13" s="383"/>
      <c r="Q13" s="435"/>
      <c r="R13" s="384"/>
      <c r="S13" s="461">
        <f t="shared" si="2"/>
        <v>0</v>
      </c>
      <c r="T13" s="461"/>
      <c r="U13" s="461"/>
      <c r="V13" s="461"/>
      <c r="W13" s="461"/>
      <c r="X13" s="461"/>
      <c r="Y13" s="461"/>
      <c r="Z13" s="461"/>
      <c r="AA13" s="461"/>
      <c r="AB13" s="461"/>
      <c r="AC13" s="461"/>
    </row>
    <row r="14" spans="1:29" x14ac:dyDescent="0.35">
      <c r="B14" s="476" t="s">
        <v>240</v>
      </c>
      <c r="C14" s="477"/>
      <c r="D14" s="478"/>
      <c r="E14" s="394"/>
      <c r="F14" s="395"/>
      <c r="G14" s="395"/>
      <c r="H14" s="396"/>
      <c r="I14" s="439"/>
      <c r="J14" s="440"/>
      <c r="K14" s="441"/>
      <c r="L14" s="479">
        <f t="shared" si="0"/>
        <v>0</v>
      </c>
      <c r="M14" s="480"/>
      <c r="N14" s="400">
        <f t="shared" si="1"/>
        <v>0</v>
      </c>
      <c r="O14" s="401"/>
      <c r="P14" s="383"/>
      <c r="Q14" s="435"/>
      <c r="R14" s="384"/>
      <c r="S14" s="461">
        <f t="shared" si="2"/>
        <v>0</v>
      </c>
      <c r="T14" s="461"/>
      <c r="U14" s="461"/>
      <c r="V14" s="461"/>
      <c r="W14" s="461"/>
      <c r="X14" s="461"/>
      <c r="Y14" s="461"/>
      <c r="Z14" s="461"/>
      <c r="AA14" s="461"/>
      <c r="AB14" s="461"/>
      <c r="AC14" s="461"/>
    </row>
    <row r="15" spans="1:29" x14ac:dyDescent="0.35">
      <c r="B15" s="476" t="s">
        <v>98</v>
      </c>
      <c r="C15" s="477"/>
      <c r="D15" s="478"/>
      <c r="E15" s="394"/>
      <c r="F15" s="395"/>
      <c r="G15" s="395"/>
      <c r="H15" s="396"/>
      <c r="I15" s="439"/>
      <c r="J15" s="440"/>
      <c r="K15" s="441"/>
      <c r="L15" s="479">
        <f t="shared" si="0"/>
        <v>0</v>
      </c>
      <c r="M15" s="480"/>
      <c r="N15" s="400">
        <f t="shared" si="1"/>
        <v>0</v>
      </c>
      <c r="O15" s="401"/>
      <c r="P15" s="383"/>
      <c r="Q15" s="435"/>
      <c r="R15" s="384"/>
      <c r="S15" s="461">
        <f t="shared" si="2"/>
        <v>0</v>
      </c>
      <c r="T15" s="461"/>
      <c r="U15" s="461"/>
      <c r="V15" s="461"/>
      <c r="W15" s="461"/>
      <c r="X15" s="461"/>
      <c r="Y15" s="461"/>
      <c r="Z15" s="461"/>
      <c r="AA15" s="461"/>
      <c r="AB15" s="461"/>
      <c r="AC15" s="461"/>
    </row>
    <row r="16" spans="1:29" x14ac:dyDescent="0.35">
      <c r="B16" s="476" t="s">
        <v>99</v>
      </c>
      <c r="C16" s="477"/>
      <c r="D16" s="478"/>
      <c r="E16" s="394"/>
      <c r="F16" s="395"/>
      <c r="G16" s="395"/>
      <c r="H16" s="396"/>
      <c r="I16" s="439"/>
      <c r="J16" s="440"/>
      <c r="K16" s="441"/>
      <c r="L16" s="479">
        <f t="shared" si="0"/>
        <v>0</v>
      </c>
      <c r="M16" s="480"/>
      <c r="N16" s="400">
        <f t="shared" si="1"/>
        <v>0</v>
      </c>
      <c r="O16" s="401"/>
      <c r="P16" s="383"/>
      <c r="Q16" s="435"/>
      <c r="R16" s="384"/>
      <c r="S16" s="461">
        <f t="shared" si="2"/>
        <v>0</v>
      </c>
      <c r="T16" s="461"/>
      <c r="U16" s="461"/>
      <c r="V16" s="461"/>
      <c r="W16" s="461"/>
      <c r="X16" s="461"/>
      <c r="Y16" s="461"/>
      <c r="Z16" s="461"/>
      <c r="AA16" s="461"/>
      <c r="AB16" s="461"/>
      <c r="AC16" s="461"/>
    </row>
    <row r="17" spans="2:29" x14ac:dyDescent="0.35">
      <c r="B17" s="476" t="s">
        <v>225</v>
      </c>
      <c r="C17" s="477"/>
      <c r="D17" s="478"/>
      <c r="E17" s="394"/>
      <c r="F17" s="395"/>
      <c r="G17" s="395"/>
      <c r="H17" s="396"/>
      <c r="I17" s="439"/>
      <c r="J17" s="440"/>
      <c r="K17" s="441"/>
      <c r="L17" s="479">
        <f t="shared" si="0"/>
        <v>0</v>
      </c>
      <c r="M17" s="480"/>
      <c r="N17" s="400">
        <f t="shared" si="1"/>
        <v>0</v>
      </c>
      <c r="O17" s="401"/>
      <c r="P17" s="383"/>
      <c r="Q17" s="435"/>
      <c r="R17" s="384"/>
      <c r="S17" s="461">
        <f t="shared" si="2"/>
        <v>0</v>
      </c>
      <c r="T17" s="461"/>
      <c r="U17" s="461"/>
      <c r="V17" s="461"/>
      <c r="W17" s="461"/>
      <c r="X17" s="461"/>
      <c r="Y17" s="461"/>
      <c r="Z17" s="461"/>
      <c r="AA17" s="461"/>
      <c r="AB17" s="461"/>
      <c r="AC17" s="461"/>
    </row>
    <row r="18" spans="2:29" x14ac:dyDescent="0.35">
      <c r="B18" s="476" t="s">
        <v>100</v>
      </c>
      <c r="C18" s="477"/>
      <c r="D18" s="478"/>
      <c r="E18" s="394"/>
      <c r="F18" s="395"/>
      <c r="G18" s="395"/>
      <c r="H18" s="396"/>
      <c r="I18" s="439"/>
      <c r="J18" s="440"/>
      <c r="K18" s="441"/>
      <c r="L18" s="479">
        <f t="shared" si="0"/>
        <v>0</v>
      </c>
      <c r="M18" s="480"/>
      <c r="N18" s="400">
        <f>(0*L18)</f>
        <v>0</v>
      </c>
      <c r="O18" s="401"/>
      <c r="P18" s="383"/>
      <c r="Q18" s="435"/>
      <c r="R18" s="384"/>
      <c r="S18" s="461">
        <f t="shared" si="2"/>
        <v>0</v>
      </c>
      <c r="T18" s="461"/>
      <c r="U18" s="461"/>
      <c r="V18" s="461"/>
      <c r="W18" s="461"/>
      <c r="X18" s="461"/>
      <c r="Y18" s="461"/>
      <c r="Z18" s="461"/>
      <c r="AA18" s="461"/>
      <c r="AB18" s="461"/>
      <c r="AC18" s="461"/>
    </row>
    <row r="19" spans="2:29" x14ac:dyDescent="0.35">
      <c r="B19" s="476" t="s">
        <v>54</v>
      </c>
      <c r="C19" s="477"/>
      <c r="D19" s="478"/>
      <c r="E19" s="394"/>
      <c r="F19" s="395"/>
      <c r="G19" s="395"/>
      <c r="H19" s="396"/>
      <c r="I19" s="439"/>
      <c r="J19" s="440"/>
      <c r="K19" s="441"/>
      <c r="L19" s="479">
        <f t="shared" si="0"/>
        <v>0</v>
      </c>
      <c r="M19" s="480"/>
      <c r="N19" s="400">
        <f>(0.1*L19)</f>
        <v>0</v>
      </c>
      <c r="O19" s="401"/>
      <c r="P19" s="383"/>
      <c r="Q19" s="435"/>
      <c r="R19" s="384"/>
      <c r="S19" s="461">
        <f t="shared" si="2"/>
        <v>0</v>
      </c>
      <c r="T19" s="461"/>
      <c r="U19" s="461"/>
      <c r="V19" s="461"/>
      <c r="W19" s="461"/>
      <c r="X19" s="461"/>
      <c r="Y19" s="461"/>
      <c r="Z19" s="461"/>
      <c r="AA19" s="461"/>
      <c r="AB19" s="461"/>
      <c r="AC19" s="461"/>
    </row>
    <row r="20" spans="2:29" x14ac:dyDescent="0.35">
      <c r="B20" s="476" t="s">
        <v>54</v>
      </c>
      <c r="C20" s="477"/>
      <c r="D20" s="478"/>
      <c r="E20" s="394"/>
      <c r="F20" s="395"/>
      <c r="G20" s="395"/>
      <c r="H20" s="396"/>
      <c r="I20" s="485"/>
      <c r="J20" s="486"/>
      <c r="K20" s="487"/>
      <c r="L20" s="479">
        <f>E20*I20</f>
        <v>0</v>
      </c>
      <c r="M20" s="480"/>
      <c r="N20" s="400">
        <f>(0.1*L20)</f>
        <v>0</v>
      </c>
      <c r="O20" s="401"/>
      <c r="P20" s="383"/>
      <c r="Q20" s="435"/>
      <c r="R20" s="384"/>
      <c r="S20" s="461">
        <f>IFERROR(((L20-N20)/P20),0)</f>
        <v>0</v>
      </c>
      <c r="T20" s="461"/>
      <c r="U20" s="461"/>
      <c r="V20" s="461"/>
      <c r="W20" s="461"/>
      <c r="X20" s="461"/>
      <c r="Y20" s="461"/>
      <c r="Z20" s="461"/>
      <c r="AA20" s="461"/>
      <c r="AB20" s="461"/>
      <c r="AC20" s="461"/>
    </row>
    <row r="21" spans="2:29" x14ac:dyDescent="0.35">
      <c r="B21" s="148" t="s">
        <v>101</v>
      </c>
      <c r="C21" s="151"/>
      <c r="D21" s="151"/>
      <c r="E21" s="151"/>
      <c r="F21" s="45"/>
      <c r="G21" s="45"/>
      <c r="H21" s="45"/>
      <c r="I21" s="45"/>
      <c r="J21" s="38"/>
      <c r="K21" s="38"/>
      <c r="L21" s="38"/>
      <c r="M21" s="38"/>
      <c r="N21" s="38"/>
      <c r="O21" s="38"/>
      <c r="P21" s="38"/>
      <c r="Q21" s="64"/>
      <c r="R21" s="64"/>
      <c r="S21" s="461">
        <f>S11+S12+S13+S14+S15+S16+S17+S18+S19+S20</f>
        <v>0</v>
      </c>
      <c r="T21" s="461"/>
      <c r="U21" s="461"/>
      <c r="V21" s="461"/>
      <c r="W21" s="461"/>
      <c r="X21" s="461"/>
      <c r="Y21" s="461"/>
      <c r="Z21" s="461"/>
      <c r="AA21" s="461"/>
      <c r="AB21" s="461"/>
      <c r="AC21" s="461"/>
    </row>
    <row r="22" spans="2:29" x14ac:dyDescent="0.35">
      <c r="B22" s="148" t="s">
        <v>102</v>
      </c>
      <c r="C22" s="151"/>
      <c r="D22" s="151"/>
      <c r="E22" s="151"/>
      <c r="F22" s="45"/>
      <c r="G22" s="45"/>
      <c r="H22" s="45"/>
      <c r="I22" s="45"/>
      <c r="J22" s="38"/>
      <c r="K22" s="38"/>
      <c r="L22" s="112"/>
      <c r="M22" s="112"/>
      <c r="N22" s="38"/>
      <c r="O22" s="38"/>
      <c r="P22" s="112"/>
      <c r="Q22" s="146"/>
      <c r="R22" s="146"/>
      <c r="S22" s="529"/>
      <c r="T22" s="529"/>
      <c r="U22" s="529"/>
      <c r="V22" s="529"/>
      <c r="W22" s="529"/>
      <c r="X22" s="529"/>
      <c r="Y22" s="529"/>
      <c r="Z22" s="529"/>
      <c r="AA22" s="529"/>
      <c r="AB22" s="529"/>
      <c r="AC22" s="529"/>
    </row>
    <row r="23" spans="2:29" ht="14.5" customHeight="1" x14ac:dyDescent="0.35">
      <c r="B23" s="374" t="s">
        <v>103</v>
      </c>
      <c r="C23" s="481"/>
      <c r="D23" s="375"/>
      <c r="E23" s="383"/>
      <c r="F23" s="435"/>
      <c r="G23" s="435"/>
      <c r="H23" s="384"/>
      <c r="I23" s="439"/>
      <c r="J23" s="440"/>
      <c r="K23" s="440"/>
      <c r="L23" s="482">
        <f>E23*I23</f>
        <v>0</v>
      </c>
      <c r="M23" s="482"/>
      <c r="N23" s="488">
        <f>(0.1*L23)</f>
        <v>0</v>
      </c>
      <c r="O23" s="489"/>
      <c r="P23" s="483"/>
      <c r="Q23" s="484"/>
      <c r="R23" s="484"/>
      <c r="S23" s="461">
        <f>IFERROR(((L23-N23)/P23),0)</f>
        <v>0</v>
      </c>
      <c r="T23" s="461"/>
      <c r="U23" s="461"/>
      <c r="V23" s="461"/>
      <c r="W23" s="461"/>
      <c r="X23" s="461"/>
      <c r="Y23" s="461"/>
      <c r="Z23" s="461"/>
      <c r="AA23" s="461"/>
      <c r="AB23" s="461"/>
      <c r="AC23" s="461"/>
    </row>
    <row r="24" spans="2:29" ht="14.5" customHeight="1" x14ac:dyDescent="0.35">
      <c r="B24" s="374" t="s">
        <v>104</v>
      </c>
      <c r="C24" s="481"/>
      <c r="D24" s="375"/>
      <c r="E24" s="383"/>
      <c r="F24" s="435"/>
      <c r="G24" s="435"/>
      <c r="H24" s="384"/>
      <c r="I24" s="439"/>
      <c r="J24" s="440"/>
      <c r="K24" s="440"/>
      <c r="L24" s="482">
        <f t="shared" ref="L24:L34" si="3">E24*I24</f>
        <v>0</v>
      </c>
      <c r="M24" s="482"/>
      <c r="N24" s="488">
        <f t="shared" ref="N24:N34" si="4">(0.1*L24)</f>
        <v>0</v>
      </c>
      <c r="O24" s="489"/>
      <c r="P24" s="490"/>
      <c r="Q24" s="491"/>
      <c r="R24" s="491"/>
      <c r="S24" s="461">
        <f t="shared" ref="S24:S34" si="5">IFERROR(((L24-N24)/P24),0)</f>
        <v>0</v>
      </c>
      <c r="T24" s="461"/>
      <c r="U24" s="461"/>
      <c r="V24" s="461"/>
      <c r="W24" s="461"/>
      <c r="X24" s="461"/>
      <c r="Y24" s="461"/>
      <c r="Z24" s="461"/>
      <c r="AA24" s="461"/>
      <c r="AB24" s="461"/>
      <c r="AC24" s="461"/>
    </row>
    <row r="25" spans="2:29" ht="14.5" customHeight="1" x14ac:dyDescent="0.35">
      <c r="B25" s="374" t="s">
        <v>105</v>
      </c>
      <c r="C25" s="481"/>
      <c r="D25" s="375"/>
      <c r="E25" s="383"/>
      <c r="F25" s="435"/>
      <c r="G25" s="435"/>
      <c r="H25" s="384"/>
      <c r="I25" s="439"/>
      <c r="J25" s="440"/>
      <c r="K25" s="440"/>
      <c r="L25" s="482">
        <f t="shared" si="3"/>
        <v>0</v>
      </c>
      <c r="M25" s="482"/>
      <c r="N25" s="488">
        <f t="shared" si="4"/>
        <v>0</v>
      </c>
      <c r="O25" s="489"/>
      <c r="P25" s="490"/>
      <c r="Q25" s="491"/>
      <c r="R25" s="491"/>
      <c r="S25" s="461">
        <f t="shared" si="5"/>
        <v>0</v>
      </c>
      <c r="T25" s="461"/>
      <c r="U25" s="461"/>
      <c r="V25" s="461"/>
      <c r="W25" s="461"/>
      <c r="X25" s="461"/>
      <c r="Y25" s="461"/>
      <c r="Z25" s="461"/>
      <c r="AA25" s="461"/>
      <c r="AB25" s="461"/>
      <c r="AC25" s="461"/>
    </row>
    <row r="26" spans="2:29" ht="14.5" customHeight="1" x14ac:dyDescent="0.35">
      <c r="B26" s="374" t="s">
        <v>106</v>
      </c>
      <c r="C26" s="481"/>
      <c r="D26" s="375"/>
      <c r="E26" s="383"/>
      <c r="F26" s="435"/>
      <c r="G26" s="435"/>
      <c r="H26" s="384"/>
      <c r="I26" s="439"/>
      <c r="J26" s="440"/>
      <c r="K26" s="440"/>
      <c r="L26" s="482">
        <f t="shared" si="3"/>
        <v>0</v>
      </c>
      <c r="M26" s="482"/>
      <c r="N26" s="488">
        <f t="shared" si="4"/>
        <v>0</v>
      </c>
      <c r="O26" s="489"/>
      <c r="P26" s="490"/>
      <c r="Q26" s="491"/>
      <c r="R26" s="491"/>
      <c r="S26" s="461">
        <f t="shared" si="5"/>
        <v>0</v>
      </c>
      <c r="T26" s="461"/>
      <c r="U26" s="461"/>
      <c r="V26" s="461"/>
      <c r="W26" s="461"/>
      <c r="X26" s="461"/>
      <c r="Y26" s="461"/>
      <c r="Z26" s="461"/>
      <c r="AA26" s="461"/>
      <c r="AB26" s="461"/>
      <c r="AC26" s="461"/>
    </row>
    <row r="27" spans="2:29" ht="14.5" customHeight="1" x14ac:dyDescent="0.35">
      <c r="B27" s="374" t="s">
        <v>107</v>
      </c>
      <c r="C27" s="481"/>
      <c r="D27" s="375"/>
      <c r="E27" s="383"/>
      <c r="F27" s="435"/>
      <c r="G27" s="435"/>
      <c r="H27" s="384"/>
      <c r="I27" s="439"/>
      <c r="J27" s="440"/>
      <c r="K27" s="440"/>
      <c r="L27" s="482">
        <f t="shared" si="3"/>
        <v>0</v>
      </c>
      <c r="M27" s="482"/>
      <c r="N27" s="488">
        <f t="shared" si="4"/>
        <v>0</v>
      </c>
      <c r="O27" s="489"/>
      <c r="P27" s="490"/>
      <c r="Q27" s="491"/>
      <c r="R27" s="491"/>
      <c r="S27" s="461">
        <f t="shared" si="5"/>
        <v>0</v>
      </c>
      <c r="T27" s="461"/>
      <c r="U27" s="461"/>
      <c r="V27" s="461"/>
      <c r="W27" s="461"/>
      <c r="X27" s="461"/>
      <c r="Y27" s="461"/>
      <c r="Z27" s="461"/>
      <c r="AA27" s="461"/>
      <c r="AB27" s="461"/>
      <c r="AC27" s="461"/>
    </row>
    <row r="28" spans="2:29" ht="14.5" customHeight="1" x14ac:dyDescent="0.35">
      <c r="B28" s="374" t="s">
        <v>108</v>
      </c>
      <c r="C28" s="481"/>
      <c r="D28" s="375"/>
      <c r="E28" s="383"/>
      <c r="F28" s="435"/>
      <c r="G28" s="435"/>
      <c r="H28" s="384"/>
      <c r="I28" s="439"/>
      <c r="J28" s="440"/>
      <c r="K28" s="440"/>
      <c r="L28" s="482">
        <f t="shared" si="3"/>
        <v>0</v>
      </c>
      <c r="M28" s="482"/>
      <c r="N28" s="488">
        <f t="shared" si="4"/>
        <v>0</v>
      </c>
      <c r="O28" s="489"/>
      <c r="P28" s="492"/>
      <c r="Q28" s="435"/>
      <c r="R28" s="435"/>
      <c r="S28" s="461">
        <f t="shared" si="5"/>
        <v>0</v>
      </c>
      <c r="T28" s="461"/>
      <c r="U28" s="461"/>
      <c r="V28" s="461"/>
      <c r="W28" s="461"/>
      <c r="X28" s="461"/>
      <c r="Y28" s="461"/>
      <c r="Z28" s="461"/>
      <c r="AA28" s="461"/>
      <c r="AB28" s="461"/>
      <c r="AC28" s="461"/>
    </row>
    <row r="29" spans="2:29" ht="14.5" customHeight="1" x14ac:dyDescent="0.35">
      <c r="B29" s="374" t="s">
        <v>109</v>
      </c>
      <c r="C29" s="481"/>
      <c r="D29" s="375"/>
      <c r="E29" s="394"/>
      <c r="F29" s="395"/>
      <c r="G29" s="395"/>
      <c r="H29" s="396"/>
      <c r="I29" s="439"/>
      <c r="J29" s="440"/>
      <c r="K29" s="440"/>
      <c r="L29" s="482">
        <f t="shared" si="3"/>
        <v>0</v>
      </c>
      <c r="M29" s="482"/>
      <c r="N29" s="488">
        <f t="shared" si="4"/>
        <v>0</v>
      </c>
      <c r="O29" s="489"/>
      <c r="P29" s="492"/>
      <c r="Q29" s="435"/>
      <c r="R29" s="435"/>
      <c r="S29" s="461">
        <f t="shared" si="5"/>
        <v>0</v>
      </c>
      <c r="T29" s="461"/>
      <c r="U29" s="461"/>
      <c r="V29" s="461"/>
      <c r="W29" s="461"/>
      <c r="X29" s="461"/>
      <c r="Y29" s="461"/>
      <c r="Z29" s="461"/>
      <c r="AA29" s="461"/>
      <c r="AB29" s="461"/>
      <c r="AC29" s="461"/>
    </row>
    <row r="30" spans="2:29" ht="14.5" customHeight="1" x14ac:dyDescent="0.35">
      <c r="B30" s="374" t="s">
        <v>110</v>
      </c>
      <c r="C30" s="481"/>
      <c r="D30" s="375"/>
      <c r="E30" s="383"/>
      <c r="F30" s="435"/>
      <c r="G30" s="435"/>
      <c r="H30" s="384"/>
      <c r="I30" s="439"/>
      <c r="J30" s="440"/>
      <c r="K30" s="440"/>
      <c r="L30" s="482">
        <f t="shared" si="3"/>
        <v>0</v>
      </c>
      <c r="M30" s="482"/>
      <c r="N30" s="488">
        <f t="shared" si="4"/>
        <v>0</v>
      </c>
      <c r="O30" s="489"/>
      <c r="P30" s="492"/>
      <c r="Q30" s="435"/>
      <c r="R30" s="435"/>
      <c r="S30" s="461">
        <f t="shared" si="5"/>
        <v>0</v>
      </c>
      <c r="T30" s="461"/>
      <c r="U30" s="461"/>
      <c r="V30" s="461"/>
      <c r="W30" s="461"/>
      <c r="X30" s="461"/>
      <c r="Y30" s="461"/>
      <c r="Z30" s="461"/>
      <c r="AA30" s="461"/>
      <c r="AB30" s="461"/>
      <c r="AC30" s="461"/>
    </row>
    <row r="31" spans="2:29" ht="14.5" customHeight="1" x14ac:dyDescent="0.35">
      <c r="B31" s="374" t="s">
        <v>111</v>
      </c>
      <c r="C31" s="481"/>
      <c r="D31" s="375"/>
      <c r="E31" s="383"/>
      <c r="F31" s="435"/>
      <c r="G31" s="435"/>
      <c r="H31" s="384"/>
      <c r="I31" s="439"/>
      <c r="J31" s="440"/>
      <c r="K31" s="440"/>
      <c r="L31" s="482">
        <f t="shared" si="3"/>
        <v>0</v>
      </c>
      <c r="M31" s="482"/>
      <c r="N31" s="488">
        <f t="shared" si="4"/>
        <v>0</v>
      </c>
      <c r="O31" s="489"/>
      <c r="P31" s="492"/>
      <c r="Q31" s="435"/>
      <c r="R31" s="435"/>
      <c r="S31" s="461">
        <f t="shared" si="5"/>
        <v>0</v>
      </c>
      <c r="T31" s="461"/>
      <c r="U31" s="461"/>
      <c r="V31" s="461"/>
      <c r="W31" s="461"/>
      <c r="X31" s="461"/>
      <c r="Y31" s="461"/>
      <c r="Z31" s="461"/>
      <c r="AA31" s="461"/>
      <c r="AB31" s="461"/>
      <c r="AC31" s="461"/>
    </row>
    <row r="32" spans="2:29" ht="14.5" customHeight="1" x14ac:dyDescent="0.35">
      <c r="B32" s="147" t="s">
        <v>112</v>
      </c>
      <c r="C32" s="43"/>
      <c r="D32" s="44"/>
      <c r="E32" s="383"/>
      <c r="F32" s="435"/>
      <c r="G32" s="435"/>
      <c r="H32" s="384"/>
      <c r="I32" s="439"/>
      <c r="J32" s="440"/>
      <c r="K32" s="440"/>
      <c r="L32" s="482">
        <f t="shared" si="3"/>
        <v>0</v>
      </c>
      <c r="M32" s="482"/>
      <c r="N32" s="488">
        <f t="shared" si="4"/>
        <v>0</v>
      </c>
      <c r="O32" s="489"/>
      <c r="P32" s="492"/>
      <c r="Q32" s="435"/>
      <c r="R32" s="435"/>
      <c r="S32" s="461">
        <f t="shared" si="5"/>
        <v>0</v>
      </c>
      <c r="T32" s="461"/>
      <c r="U32" s="461"/>
      <c r="V32" s="461"/>
      <c r="W32" s="461"/>
      <c r="X32" s="461"/>
      <c r="Y32" s="461"/>
      <c r="Z32" s="461"/>
      <c r="AA32" s="461"/>
      <c r="AB32" s="461"/>
      <c r="AC32" s="461"/>
    </row>
    <row r="33" spans="2:31" ht="14.5" customHeight="1" x14ac:dyDescent="0.35">
      <c r="B33" s="374" t="s">
        <v>54</v>
      </c>
      <c r="C33" s="481"/>
      <c r="D33" s="375"/>
      <c r="E33" s="383"/>
      <c r="F33" s="435"/>
      <c r="G33" s="435"/>
      <c r="H33" s="384"/>
      <c r="I33" s="439"/>
      <c r="J33" s="440"/>
      <c r="K33" s="497"/>
      <c r="L33" s="482">
        <f t="shared" si="3"/>
        <v>0</v>
      </c>
      <c r="M33" s="482"/>
      <c r="N33" s="488">
        <f t="shared" si="4"/>
        <v>0</v>
      </c>
      <c r="O33" s="489"/>
      <c r="P33" s="492"/>
      <c r="Q33" s="435"/>
      <c r="R33" s="435"/>
      <c r="S33" s="461">
        <f t="shared" si="5"/>
        <v>0</v>
      </c>
      <c r="T33" s="461"/>
      <c r="U33" s="461"/>
      <c r="V33" s="461"/>
      <c r="W33" s="461"/>
      <c r="X33" s="461"/>
      <c r="Y33" s="461"/>
      <c r="Z33" s="461"/>
      <c r="AA33" s="461"/>
      <c r="AB33" s="461"/>
      <c r="AC33" s="461"/>
    </row>
    <row r="34" spans="2:31" ht="14.5" customHeight="1" x14ac:dyDescent="0.35">
      <c r="B34" s="374" t="s">
        <v>54</v>
      </c>
      <c r="C34" s="481"/>
      <c r="D34" s="375"/>
      <c r="E34" s="383"/>
      <c r="F34" s="435"/>
      <c r="G34" s="435"/>
      <c r="H34" s="384"/>
      <c r="I34" s="493"/>
      <c r="J34" s="494"/>
      <c r="K34" s="494"/>
      <c r="L34" s="482">
        <f t="shared" si="3"/>
        <v>0</v>
      </c>
      <c r="M34" s="482"/>
      <c r="N34" s="488">
        <f t="shared" si="4"/>
        <v>0</v>
      </c>
      <c r="O34" s="489"/>
      <c r="P34" s="495"/>
      <c r="Q34" s="496"/>
      <c r="R34" s="496"/>
      <c r="S34" s="461">
        <f t="shared" si="5"/>
        <v>0</v>
      </c>
      <c r="T34" s="461"/>
      <c r="U34" s="461"/>
      <c r="V34" s="461"/>
      <c r="W34" s="461"/>
      <c r="X34" s="461"/>
      <c r="Y34" s="461"/>
      <c r="Z34" s="461"/>
      <c r="AA34" s="461"/>
      <c r="AB34" s="461"/>
      <c r="AC34" s="461"/>
    </row>
    <row r="35" spans="2:31" ht="14.5" customHeight="1" x14ac:dyDescent="0.35">
      <c r="B35" s="68" t="s">
        <v>113</v>
      </c>
      <c r="C35" s="120"/>
      <c r="D35" s="69"/>
      <c r="E35" s="59"/>
      <c r="F35" s="59"/>
      <c r="G35" s="59"/>
      <c r="H35" s="59"/>
      <c r="I35" s="59"/>
      <c r="J35" s="59"/>
      <c r="K35" s="59"/>
      <c r="L35" s="163"/>
      <c r="M35" s="163"/>
      <c r="N35" s="59"/>
      <c r="O35" s="59"/>
      <c r="P35" s="163"/>
      <c r="Q35" s="505"/>
      <c r="R35" s="505"/>
      <c r="S35" s="461">
        <f>S23+S24+S25+S26+S27+S28+S29+S30+S31+S32+S33+S34</f>
        <v>0</v>
      </c>
      <c r="T35" s="461"/>
      <c r="U35" s="461"/>
      <c r="V35" s="461"/>
      <c r="W35" s="461"/>
      <c r="X35" s="461"/>
      <c r="Y35" s="461"/>
      <c r="Z35" s="461"/>
      <c r="AA35" s="461"/>
      <c r="AB35" s="461"/>
      <c r="AC35" s="461"/>
    </row>
    <row r="36" spans="2:31" ht="14.5" customHeight="1" x14ac:dyDescent="0.35">
      <c r="B36" s="148" t="s">
        <v>114</v>
      </c>
      <c r="C36" s="151"/>
      <c r="D36" s="151"/>
      <c r="E36" s="151"/>
      <c r="F36" s="66"/>
      <c r="G36" s="38"/>
      <c r="H36" s="38"/>
      <c r="I36" s="38"/>
      <c r="J36" s="38"/>
      <c r="K36" s="38"/>
      <c r="L36" s="38"/>
      <c r="M36" s="38"/>
      <c r="N36" s="38"/>
      <c r="O36" s="38"/>
      <c r="P36" s="38"/>
      <c r="Q36" s="506"/>
      <c r="R36" s="506"/>
      <c r="S36" s="461">
        <f>S21+S35</f>
        <v>0</v>
      </c>
      <c r="T36" s="461"/>
      <c r="U36" s="461"/>
      <c r="V36" s="461"/>
      <c r="W36" s="461"/>
      <c r="X36" s="461"/>
      <c r="Y36" s="461"/>
      <c r="Z36" s="461"/>
      <c r="AA36" s="461"/>
      <c r="AB36" s="461"/>
      <c r="AC36" s="461"/>
    </row>
    <row r="37" spans="2:31" ht="16.5" customHeight="1" x14ac:dyDescent="0.35">
      <c r="B37" s="37" t="s">
        <v>17</v>
      </c>
      <c r="C37" s="453" t="s">
        <v>245</v>
      </c>
      <c r="D37" s="453"/>
      <c r="E37" s="453"/>
      <c r="F37" s="453"/>
      <c r="G37" s="453"/>
      <c r="H37" s="453"/>
      <c r="I37" s="453"/>
      <c r="J37" s="453"/>
      <c r="K37" s="453"/>
      <c r="L37" s="453"/>
      <c r="M37" s="453"/>
      <c r="N37" s="453"/>
      <c r="O37" s="453"/>
      <c r="P37" s="453"/>
      <c r="Q37" s="453"/>
      <c r="R37" s="453"/>
      <c r="S37" s="18"/>
      <c r="T37" s="18"/>
      <c r="U37" s="18"/>
      <c r="V37" s="18"/>
      <c r="W37" s="18"/>
      <c r="X37" s="18"/>
      <c r="AE37" s="9"/>
    </row>
    <row r="38" spans="2:31" ht="14.5" customHeight="1" x14ac:dyDescent="0.35">
      <c r="C38" s="454"/>
      <c r="D38" s="454"/>
      <c r="E38" s="454"/>
      <c r="F38" s="454"/>
      <c r="G38" s="454"/>
      <c r="H38" s="454"/>
      <c r="I38" s="454"/>
      <c r="J38" s="454"/>
      <c r="K38" s="454"/>
      <c r="L38" s="454"/>
      <c r="M38" s="454"/>
      <c r="N38" s="454"/>
      <c r="O38" s="454"/>
      <c r="P38" s="454"/>
      <c r="Q38" s="454"/>
      <c r="R38" s="454"/>
      <c r="S38" s="18"/>
      <c r="T38" s="18"/>
      <c r="U38" s="18"/>
      <c r="V38" s="18"/>
      <c r="W38" s="18"/>
      <c r="X38" s="18"/>
      <c r="AE38" s="9"/>
    </row>
    <row r="39" spans="2:31" ht="16.5" customHeight="1" x14ac:dyDescent="0.35">
      <c r="B39" s="37" t="s">
        <v>96</v>
      </c>
      <c r="C39" s="454" t="s">
        <v>244</v>
      </c>
      <c r="D39" s="454"/>
      <c r="E39" s="454"/>
      <c r="F39" s="454"/>
      <c r="G39" s="454"/>
      <c r="H39" s="454"/>
      <c r="I39" s="454"/>
      <c r="J39" s="454"/>
      <c r="K39" s="454"/>
      <c r="L39" s="454"/>
      <c r="M39" s="454"/>
      <c r="N39" s="454"/>
      <c r="O39" s="454"/>
      <c r="P39" s="454"/>
      <c r="Q39" s="454"/>
      <c r="R39" s="158"/>
      <c r="S39" s="18"/>
      <c r="T39" s="18"/>
      <c r="U39" s="18"/>
      <c r="V39" s="18"/>
      <c r="W39" s="18"/>
      <c r="X39" s="18"/>
      <c r="AE39" s="9"/>
    </row>
    <row r="40" spans="2:31" ht="14.5" customHeight="1" x14ac:dyDescent="0.35">
      <c r="C40" s="454"/>
      <c r="D40" s="454"/>
      <c r="E40" s="454"/>
      <c r="F40" s="454"/>
      <c r="G40" s="454"/>
      <c r="H40" s="454"/>
      <c r="I40" s="454"/>
      <c r="J40" s="454"/>
      <c r="K40" s="454"/>
      <c r="L40" s="454"/>
      <c r="M40" s="454"/>
      <c r="N40" s="454"/>
      <c r="O40" s="454"/>
      <c r="P40" s="454"/>
      <c r="Q40" s="454"/>
      <c r="R40" s="158"/>
      <c r="S40" s="18"/>
      <c r="T40" s="18"/>
      <c r="U40" s="18"/>
      <c r="V40" s="18"/>
      <c r="W40" s="18"/>
      <c r="X40" s="18"/>
      <c r="AE40" s="9"/>
    </row>
    <row r="41" spans="2:31" ht="16.5" customHeight="1" x14ac:dyDescent="0.35">
      <c r="B41" s="37" t="s">
        <v>94</v>
      </c>
      <c r="C41" s="454" t="s">
        <v>188</v>
      </c>
      <c r="D41" s="454"/>
      <c r="E41" s="454"/>
      <c r="F41" s="454"/>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E41" s="9"/>
    </row>
    <row r="42" spans="2:31" ht="16.5" customHeight="1" x14ac:dyDescent="0.35">
      <c r="B42" s="37" t="s">
        <v>119</v>
      </c>
      <c r="C42" s="454" t="s">
        <v>190</v>
      </c>
      <c r="D42" s="454"/>
      <c r="E42" s="454"/>
      <c r="F42" s="454"/>
      <c r="G42" s="454"/>
      <c r="H42" s="454"/>
      <c r="I42" s="454"/>
      <c r="J42" s="454"/>
      <c r="K42" s="454"/>
      <c r="L42" s="454"/>
      <c r="M42" s="454"/>
      <c r="N42" s="454"/>
      <c r="O42" s="454"/>
      <c r="P42" s="454"/>
      <c r="Q42" s="454"/>
      <c r="R42" s="454"/>
      <c r="S42" s="454"/>
      <c r="T42" s="454"/>
      <c r="U42" s="18"/>
      <c r="V42" s="18"/>
      <c r="W42" s="18"/>
      <c r="X42" s="18"/>
      <c r="AE42" s="9"/>
    </row>
    <row r="43" spans="2:31" ht="16.5" customHeight="1" x14ac:dyDescent="0.35">
      <c r="B43" s="37"/>
      <c r="C43" s="225"/>
      <c r="D43" s="225"/>
      <c r="E43" s="225"/>
      <c r="F43" s="225"/>
      <c r="G43" s="225"/>
      <c r="H43" s="225"/>
      <c r="I43" s="225"/>
      <c r="J43" s="225"/>
      <c r="K43" s="225"/>
      <c r="L43" s="225"/>
      <c r="M43" s="225"/>
      <c r="N43" s="225"/>
      <c r="O43" s="225"/>
      <c r="P43" s="225"/>
      <c r="Q43" s="225"/>
      <c r="R43" s="158"/>
      <c r="S43" s="18"/>
      <c r="T43" s="18"/>
      <c r="U43" s="18"/>
      <c r="V43" s="18"/>
      <c r="W43" s="18"/>
      <c r="X43" s="18"/>
      <c r="AE43" s="9"/>
    </row>
    <row r="44" spans="2:31" ht="14.5" customHeight="1" x14ac:dyDescent="0.35">
      <c r="C44" s="225"/>
      <c r="D44" s="225"/>
      <c r="E44" s="225"/>
      <c r="F44" s="225"/>
      <c r="G44" s="225"/>
      <c r="H44" s="225"/>
      <c r="I44" s="225"/>
      <c r="J44" s="225"/>
      <c r="K44" s="225"/>
      <c r="L44" s="225"/>
      <c r="M44" s="225"/>
      <c r="N44" s="225"/>
      <c r="O44" s="225"/>
      <c r="P44" s="225"/>
      <c r="Q44" s="225"/>
      <c r="R44" s="158"/>
      <c r="S44" s="18"/>
      <c r="T44" s="18"/>
      <c r="U44" s="18"/>
      <c r="V44" s="18"/>
      <c r="W44" s="18"/>
      <c r="X44" s="18"/>
      <c r="AE44" s="9"/>
    </row>
    <row r="45" spans="2:31" ht="19" customHeight="1" x14ac:dyDescent="0.35">
      <c r="B45" s="412" t="str">
        <f>ROMAN(11,0) &amp; ". CAPITAL (INVESTMENT) EXPENSES"</f>
        <v>XI. CAPITAL (INVESTMENT) EXPENSES</v>
      </c>
      <c r="C45" s="413"/>
      <c r="D45" s="413"/>
      <c r="E45" s="122"/>
      <c r="F45" s="122"/>
      <c r="G45" s="122"/>
      <c r="H45" s="122"/>
      <c r="I45" s="122"/>
      <c r="J45" s="122"/>
      <c r="K45" s="122"/>
      <c r="L45" s="122"/>
      <c r="M45" s="122"/>
      <c r="N45" s="122"/>
      <c r="O45" s="122"/>
      <c r="P45" s="122"/>
      <c r="Q45" s="122"/>
      <c r="R45" s="122"/>
      <c r="S45" s="126"/>
      <c r="T45" s="126"/>
      <c r="U45" s="126"/>
      <c r="V45" s="126"/>
      <c r="W45" s="126"/>
      <c r="X45" s="126"/>
      <c r="Y45" s="125"/>
      <c r="Z45" s="125"/>
      <c r="AA45" s="125"/>
      <c r="AB45" s="125"/>
      <c r="AC45" s="127"/>
      <c r="AE45" s="9"/>
    </row>
    <row r="46" spans="2:31" ht="4" customHeight="1" x14ac:dyDescent="0.35">
      <c r="D46" s="158"/>
      <c r="E46" s="158"/>
      <c r="F46" s="158"/>
      <c r="G46" s="158"/>
      <c r="H46" s="158"/>
      <c r="I46" s="158"/>
      <c r="J46" s="158"/>
      <c r="K46" s="158"/>
      <c r="L46" s="158"/>
      <c r="M46" s="158"/>
      <c r="N46" s="158"/>
      <c r="O46" s="158"/>
      <c r="P46" s="158"/>
      <c r="Q46" s="158"/>
      <c r="R46" s="158"/>
      <c r="S46" s="18"/>
      <c r="T46" s="18"/>
      <c r="U46" s="18"/>
      <c r="V46" s="18"/>
      <c r="W46" s="18"/>
      <c r="X46" s="18"/>
      <c r="AE46" s="9"/>
    </row>
    <row r="47" spans="2:31" ht="14.5" customHeight="1" x14ac:dyDescent="0.35">
      <c r="B47" s="504" t="s">
        <v>158</v>
      </c>
      <c r="C47" s="504"/>
      <c r="D47" s="504"/>
      <c r="E47" s="309" t="s">
        <v>159</v>
      </c>
      <c r="F47" s="498"/>
      <c r="G47" s="498"/>
      <c r="H47" s="498"/>
      <c r="I47" s="170"/>
      <c r="J47" s="305" t="s">
        <v>160</v>
      </c>
      <c r="K47" s="381"/>
      <c r="L47" s="381"/>
      <c r="M47" s="172" t="s">
        <v>17</v>
      </c>
      <c r="N47" s="498" t="s">
        <v>168</v>
      </c>
      <c r="O47" s="498"/>
      <c r="P47" s="498"/>
      <c r="Q47" s="498"/>
      <c r="R47" s="115" t="s">
        <v>96</v>
      </c>
      <c r="S47" s="309" t="s">
        <v>161</v>
      </c>
      <c r="T47" s="498"/>
      <c r="U47" s="116"/>
      <c r="V47" s="117"/>
      <c r="W47" s="117"/>
      <c r="X47" s="117"/>
      <c r="Y47" s="117"/>
      <c r="Z47" s="117"/>
      <c r="AA47" s="117"/>
      <c r="AB47" s="118"/>
      <c r="AC47" s="114"/>
      <c r="AE47" s="9"/>
    </row>
    <row r="48" spans="2:31" ht="14.5" customHeight="1" x14ac:dyDescent="0.35">
      <c r="B48" s="504"/>
      <c r="C48" s="504"/>
      <c r="D48" s="504"/>
      <c r="E48" s="311"/>
      <c r="F48" s="499"/>
      <c r="G48" s="499"/>
      <c r="H48" s="499"/>
      <c r="I48" s="171" t="s">
        <v>17</v>
      </c>
      <c r="J48" s="307"/>
      <c r="K48" s="382"/>
      <c r="L48" s="382"/>
      <c r="M48" s="173"/>
      <c r="N48" s="499"/>
      <c r="O48" s="499"/>
      <c r="P48" s="499"/>
      <c r="Q48" s="499"/>
      <c r="R48" s="119"/>
      <c r="S48" s="311"/>
      <c r="T48" s="499"/>
      <c r="U48" s="116"/>
      <c r="V48" s="117"/>
      <c r="W48" s="117"/>
      <c r="X48" s="117"/>
      <c r="Y48" s="117"/>
      <c r="Z48" s="117"/>
      <c r="AA48" s="117"/>
      <c r="AB48" s="118"/>
      <c r="AC48" s="119" t="s">
        <v>94</v>
      </c>
      <c r="AE48" s="9"/>
    </row>
    <row r="49" spans="2:31" ht="14.5" customHeight="1" x14ac:dyDescent="0.35">
      <c r="B49" s="500" t="s">
        <v>144</v>
      </c>
      <c r="C49" s="500"/>
      <c r="D49" s="500"/>
      <c r="E49" s="501">
        <f>L11+L12+L13+L14+L15+L16+L17+L19+L20</f>
        <v>0</v>
      </c>
      <c r="F49" s="501"/>
      <c r="G49" s="501"/>
      <c r="H49" s="501"/>
      <c r="I49" s="501"/>
      <c r="J49" s="507">
        <f>N11+N12+N13+N14+N15+N16+N17+N19+N20</f>
        <v>0</v>
      </c>
      <c r="K49" s="508"/>
      <c r="L49" s="508"/>
      <c r="M49" s="509"/>
      <c r="N49" s="502">
        <f>'Primary Inputs'!K29</f>
        <v>0</v>
      </c>
      <c r="O49" s="502"/>
      <c r="P49" s="502"/>
      <c r="Q49" s="502"/>
      <c r="R49" s="502"/>
      <c r="S49" s="503">
        <f>((E49+J49)/2)*N49</f>
        <v>0</v>
      </c>
      <c r="T49" s="503"/>
      <c r="U49" s="503"/>
      <c r="V49" s="503"/>
      <c r="W49" s="503"/>
      <c r="X49" s="503"/>
      <c r="Y49" s="503"/>
      <c r="Z49" s="503"/>
      <c r="AA49" s="503"/>
      <c r="AB49" s="503"/>
      <c r="AC49" s="503"/>
      <c r="AE49" s="9"/>
    </row>
    <row r="50" spans="2:31" ht="14.5" customHeight="1" x14ac:dyDescent="0.35">
      <c r="B50" s="500" t="s">
        <v>100</v>
      </c>
      <c r="C50" s="500"/>
      <c r="D50" s="500"/>
      <c r="E50" s="501">
        <f>L18</f>
        <v>0</v>
      </c>
      <c r="F50" s="501"/>
      <c r="G50" s="501"/>
      <c r="H50" s="501"/>
      <c r="I50" s="501"/>
      <c r="J50" s="511">
        <f>N18</f>
        <v>0</v>
      </c>
      <c r="K50" s="512"/>
      <c r="L50" s="512"/>
      <c r="M50" s="513"/>
      <c r="N50" s="502">
        <f>'Primary Inputs'!K29</f>
        <v>0</v>
      </c>
      <c r="O50" s="502"/>
      <c r="P50" s="502"/>
      <c r="Q50" s="502"/>
      <c r="R50" s="502"/>
      <c r="S50" s="503">
        <f>((E50+J50)/2)*N50</f>
        <v>0</v>
      </c>
      <c r="T50" s="503"/>
      <c r="U50" s="503"/>
      <c r="V50" s="503"/>
      <c r="W50" s="503"/>
      <c r="X50" s="503"/>
      <c r="Y50" s="503"/>
      <c r="Z50" s="503"/>
      <c r="AA50" s="503"/>
      <c r="AB50" s="503"/>
      <c r="AC50" s="503"/>
      <c r="AE50" s="9"/>
    </row>
    <row r="51" spans="2:31" ht="14.5" customHeight="1" x14ac:dyDescent="0.35">
      <c r="B51" s="510" t="s">
        <v>102</v>
      </c>
      <c r="C51" s="510"/>
      <c r="D51" s="510"/>
      <c r="E51" s="501">
        <f>L23+L24+L25+L26+L27+L28+L29+L30+L31+L32+L33+L34</f>
        <v>0</v>
      </c>
      <c r="F51" s="501"/>
      <c r="G51" s="501"/>
      <c r="H51" s="501"/>
      <c r="I51" s="501"/>
      <c r="J51" s="511">
        <f>N23+N24+N25+N26+N27+N27+N28+N29+N30+N31+N32+N33+N34</f>
        <v>0</v>
      </c>
      <c r="K51" s="512"/>
      <c r="L51" s="512"/>
      <c r="M51" s="513"/>
      <c r="N51" s="502">
        <f>'Primary Inputs'!K29</f>
        <v>0</v>
      </c>
      <c r="O51" s="502"/>
      <c r="P51" s="502"/>
      <c r="Q51" s="502"/>
      <c r="R51" s="502"/>
      <c r="S51" s="503">
        <f>((E51+J51)/2)*N51</f>
        <v>0</v>
      </c>
      <c r="T51" s="503"/>
      <c r="U51" s="503"/>
      <c r="V51" s="503"/>
      <c r="W51" s="503"/>
      <c r="X51" s="503"/>
      <c r="Y51" s="503"/>
      <c r="Z51" s="503"/>
      <c r="AA51" s="503"/>
      <c r="AB51" s="503"/>
      <c r="AC51" s="503"/>
      <c r="AE51" s="9"/>
    </row>
    <row r="52" spans="2:31" ht="14.5" customHeight="1" x14ac:dyDescent="0.35">
      <c r="B52" s="519" t="s">
        <v>162</v>
      </c>
      <c r="C52" s="520"/>
      <c r="D52" s="121" t="s">
        <v>119</v>
      </c>
      <c r="E52" s="501">
        <f>('Primary Inputs'!E10*'Primary Inputs'!E25)+('Primary Inputs'!K21*'Primary Inputs'!E26)+((('Primary Inputs'!E15+'Primary Inputs'!E16)*'Primary Inputs'!E18*'Primary Inputs'!E19)*('Primary Inputs'!E21/365))</f>
        <v>0</v>
      </c>
      <c r="F52" s="501"/>
      <c r="G52" s="501"/>
      <c r="H52" s="501"/>
      <c r="I52" s="501"/>
      <c r="J52" s="521"/>
      <c r="K52" s="522"/>
      <c r="L52" s="522"/>
      <c r="M52" s="523"/>
      <c r="N52" s="502">
        <f>'Primary Inputs'!K29</f>
        <v>0</v>
      </c>
      <c r="O52" s="502"/>
      <c r="P52" s="502"/>
      <c r="Q52" s="502"/>
      <c r="R52" s="502"/>
      <c r="S52" s="503">
        <f>E52*N52</f>
        <v>0</v>
      </c>
      <c r="T52" s="503"/>
      <c r="U52" s="503"/>
      <c r="V52" s="503"/>
      <c r="W52" s="503"/>
      <c r="X52" s="503"/>
      <c r="Y52" s="503"/>
      <c r="Z52" s="503"/>
      <c r="AA52" s="503"/>
      <c r="AB52" s="503"/>
      <c r="AC52" s="503"/>
      <c r="AE52" s="9"/>
    </row>
    <row r="53" spans="2:31" ht="14.5" customHeight="1" x14ac:dyDescent="0.35">
      <c r="B53" s="525" t="s">
        <v>217</v>
      </c>
      <c r="C53" s="526"/>
      <c r="D53" s="526"/>
      <c r="E53" s="123"/>
      <c r="F53" s="123"/>
      <c r="G53" s="123"/>
      <c r="H53" s="123"/>
      <c r="I53" s="123"/>
      <c r="J53" s="123"/>
      <c r="K53" s="123"/>
      <c r="L53" s="123"/>
      <c r="M53" s="123"/>
      <c r="N53" s="123"/>
      <c r="O53" s="123"/>
      <c r="P53" s="123"/>
      <c r="Q53" s="123"/>
      <c r="R53" s="113"/>
      <c r="S53" s="503">
        <f>S49+S50+S51+S52</f>
        <v>0</v>
      </c>
      <c r="T53" s="503"/>
      <c r="U53" s="503"/>
      <c r="V53" s="503"/>
      <c r="W53" s="503"/>
      <c r="X53" s="503"/>
      <c r="Y53" s="503"/>
      <c r="Z53" s="503"/>
      <c r="AA53" s="503"/>
      <c r="AB53" s="503"/>
      <c r="AC53" s="503"/>
      <c r="AE53" s="9"/>
    </row>
    <row r="54" spans="2:31" ht="16.5" customHeight="1" x14ac:dyDescent="0.35">
      <c r="B54" s="37" t="s">
        <v>17</v>
      </c>
      <c r="C54" s="1" t="str">
        <f>"These values were determined in Section "&amp;ROMAN(10,0)&amp;" and transferred to Section "&amp;ROMAN(11,0) &amp;"."</f>
        <v>These values were determined in Section X and transferred to Section XI.</v>
      </c>
      <c r="D54" s="158"/>
      <c r="E54" s="158"/>
      <c r="F54" s="158"/>
      <c r="G54" s="158"/>
      <c r="H54" s="158"/>
      <c r="I54" s="158"/>
      <c r="J54" s="158"/>
      <c r="K54" s="158"/>
      <c r="L54" s="158"/>
      <c r="M54" s="158"/>
      <c r="N54" s="158"/>
      <c r="O54" s="158"/>
      <c r="P54" s="158"/>
      <c r="Q54" s="158"/>
      <c r="R54" s="158"/>
      <c r="S54" s="18"/>
      <c r="T54" s="18"/>
      <c r="U54" s="18"/>
      <c r="V54" s="18"/>
      <c r="W54" s="18"/>
      <c r="X54" s="18"/>
      <c r="AE54" s="9"/>
    </row>
    <row r="55" spans="2:31" ht="16.5" customHeight="1" x14ac:dyDescent="0.35">
      <c r="B55" s="37" t="s">
        <v>96</v>
      </c>
      <c r="C55" s="70" t="s">
        <v>185</v>
      </c>
      <c r="D55" s="71"/>
      <c r="E55" s="71"/>
      <c r="F55" s="71"/>
      <c r="G55" s="71"/>
      <c r="H55" s="71"/>
      <c r="I55" s="71"/>
      <c r="J55" s="71"/>
      <c r="K55" s="71"/>
      <c r="L55" s="71"/>
      <c r="M55" s="71"/>
      <c r="N55" s="71"/>
      <c r="O55" s="71"/>
      <c r="P55" s="71"/>
      <c r="Q55" s="71"/>
      <c r="R55" s="71"/>
      <c r="S55" s="70"/>
      <c r="T55" s="18"/>
      <c r="U55" s="18"/>
      <c r="V55" s="18"/>
      <c r="W55" s="18"/>
      <c r="X55" s="18"/>
      <c r="AE55" s="9"/>
    </row>
    <row r="56" spans="2:31" ht="16.5" customHeight="1" x14ac:dyDescent="0.35">
      <c r="B56" s="37" t="s">
        <v>94</v>
      </c>
      <c r="C56" s="70" t="s">
        <v>186</v>
      </c>
      <c r="D56" s="71"/>
      <c r="E56" s="71"/>
      <c r="F56" s="71"/>
      <c r="G56" s="71"/>
      <c r="H56" s="71"/>
      <c r="I56" s="71"/>
      <c r="J56" s="71"/>
      <c r="K56" s="71"/>
      <c r="L56" s="71"/>
      <c r="M56" s="71"/>
      <c r="N56" s="71"/>
      <c r="O56" s="71"/>
      <c r="P56" s="71"/>
      <c r="Q56" s="71"/>
      <c r="R56" s="71"/>
      <c r="S56" s="70"/>
      <c r="T56" s="18"/>
      <c r="U56" s="18"/>
      <c r="V56" s="18"/>
      <c r="W56" s="18"/>
      <c r="X56" s="18"/>
      <c r="AE56" s="9"/>
    </row>
    <row r="57" spans="2:31" ht="16.5" customHeight="1" x14ac:dyDescent="0.35">
      <c r="B57" s="37" t="s">
        <v>119</v>
      </c>
      <c r="C57" s="124" t="s">
        <v>187</v>
      </c>
      <c r="D57" s="71"/>
      <c r="E57" s="71"/>
      <c r="F57" s="71"/>
      <c r="G57" s="71"/>
      <c r="H57" s="71"/>
      <c r="I57" s="71"/>
      <c r="J57" s="71"/>
      <c r="K57" s="71"/>
      <c r="L57" s="71"/>
      <c r="M57" s="71"/>
      <c r="N57" s="71"/>
      <c r="O57" s="71"/>
      <c r="P57" s="71"/>
      <c r="Q57" s="71"/>
      <c r="R57" s="71"/>
      <c r="S57" s="70"/>
      <c r="T57" s="18"/>
      <c r="U57" s="18"/>
      <c r="V57" s="18"/>
      <c r="W57" s="18"/>
      <c r="X57" s="18"/>
      <c r="AE57" s="9"/>
    </row>
    <row r="58" spans="2:31" ht="4" customHeight="1" x14ac:dyDescent="0.35">
      <c r="B58" s="70"/>
      <c r="C58" s="70"/>
      <c r="D58" s="72"/>
      <c r="E58" s="72"/>
      <c r="F58" s="72"/>
      <c r="G58" s="72"/>
      <c r="H58" s="72"/>
      <c r="I58" s="72"/>
      <c r="J58" s="70"/>
      <c r="K58" s="70"/>
      <c r="L58" s="70"/>
      <c r="M58" s="70"/>
      <c r="N58" s="70"/>
      <c r="O58" s="70"/>
      <c r="P58" s="70"/>
      <c r="Q58" s="159"/>
      <c r="R58" s="159"/>
      <c r="S58" s="70"/>
      <c r="T58" s="18"/>
      <c r="U58" s="18"/>
      <c r="V58" s="18"/>
      <c r="W58" s="18"/>
      <c r="X58" s="18"/>
      <c r="AE58" s="9"/>
    </row>
    <row r="59" spans="2:31" ht="14.5" customHeight="1" x14ac:dyDescent="0.35">
      <c r="B59" s="514"/>
      <c r="C59" s="514"/>
      <c r="D59" s="514"/>
      <c r="E59" s="514"/>
      <c r="F59" s="514"/>
      <c r="G59" s="514"/>
      <c r="H59" s="514"/>
      <c r="I59" s="514"/>
      <c r="J59" s="514"/>
      <c r="K59" s="514"/>
      <c r="L59" s="514"/>
      <c r="M59" s="514"/>
      <c r="N59" s="514"/>
      <c r="O59" s="514"/>
      <c r="P59" s="514"/>
      <c r="Q59" s="515"/>
      <c r="R59" s="516"/>
      <c r="S59" s="70"/>
      <c r="T59" s="18"/>
      <c r="U59" s="18"/>
      <c r="V59" s="18"/>
      <c r="W59" s="18"/>
      <c r="X59" s="18"/>
    </row>
    <row r="60" spans="2:31" x14ac:dyDescent="0.35">
      <c r="B60" s="514"/>
      <c r="C60" s="514"/>
      <c r="D60" s="514"/>
      <c r="E60" s="514"/>
      <c r="F60" s="514"/>
      <c r="G60" s="514"/>
      <c r="H60" s="514"/>
      <c r="I60" s="514"/>
      <c r="J60" s="514"/>
      <c r="K60" s="514"/>
      <c r="L60" s="514"/>
      <c r="M60" s="514"/>
      <c r="N60" s="514"/>
      <c r="O60" s="514"/>
      <c r="P60" s="514"/>
      <c r="Q60" s="516"/>
      <c r="R60" s="516"/>
      <c r="S60" s="70"/>
      <c r="T60" s="18"/>
      <c r="U60" s="18"/>
      <c r="V60" s="18"/>
      <c r="W60" s="18"/>
      <c r="X60" s="18"/>
    </row>
    <row r="61" spans="2:31" ht="14.5" customHeight="1" x14ac:dyDescent="0.35">
      <c r="B61" s="517"/>
      <c r="C61" s="517"/>
      <c r="D61" s="517"/>
      <c r="E61" s="517"/>
      <c r="F61" s="517"/>
      <c r="G61" s="517"/>
      <c r="H61" s="517"/>
      <c r="I61" s="517"/>
      <c r="J61" s="517"/>
      <c r="K61" s="517"/>
      <c r="L61" s="517"/>
      <c r="M61" s="517"/>
      <c r="N61" s="517"/>
      <c r="O61" s="517"/>
      <c r="P61" s="70"/>
      <c r="Q61" s="518"/>
      <c r="R61" s="518"/>
      <c r="S61" s="70"/>
      <c r="T61" s="18"/>
      <c r="U61" s="18"/>
      <c r="V61" s="18"/>
      <c r="W61" s="18"/>
      <c r="X61" s="18"/>
    </row>
    <row r="62" spans="2:31" ht="14.5" customHeight="1" x14ac:dyDescent="0.35">
      <c r="B62" s="73"/>
      <c r="C62" s="73"/>
      <c r="D62" s="73"/>
      <c r="E62" s="74"/>
      <c r="F62" s="73"/>
      <c r="G62" s="73"/>
      <c r="H62" s="73"/>
      <c r="I62" s="73"/>
      <c r="J62" s="73"/>
      <c r="K62" s="73"/>
      <c r="L62" s="73"/>
      <c r="M62" s="73"/>
      <c r="N62" s="73"/>
      <c r="O62" s="73"/>
      <c r="P62" s="73"/>
      <c r="Q62" s="518"/>
      <c r="R62" s="518"/>
      <c r="S62" s="70"/>
      <c r="T62" s="18"/>
      <c r="U62" s="18"/>
      <c r="V62" s="18"/>
      <c r="W62" s="18"/>
      <c r="X62" s="18"/>
    </row>
    <row r="63" spans="2:31" ht="14.5" customHeight="1" x14ac:dyDescent="0.35">
      <c r="B63" s="517"/>
      <c r="C63" s="517"/>
      <c r="D63" s="517"/>
      <c r="E63" s="517"/>
      <c r="F63" s="517"/>
      <c r="G63" s="517"/>
      <c r="H63" s="517"/>
      <c r="I63" s="517"/>
      <c r="J63" s="517"/>
      <c r="K63" s="517"/>
      <c r="L63" s="517"/>
      <c r="M63" s="517"/>
      <c r="N63" s="517"/>
      <c r="O63" s="517"/>
      <c r="P63" s="517"/>
      <c r="Q63" s="518"/>
      <c r="R63" s="518"/>
      <c r="S63" s="70"/>
      <c r="T63" s="18"/>
      <c r="U63" s="18"/>
      <c r="V63" s="18"/>
      <c r="W63" s="18"/>
      <c r="X63" s="18"/>
    </row>
    <row r="64" spans="2:31" ht="14.5" customHeight="1" x14ac:dyDescent="0.35">
      <c r="B64" s="75"/>
      <c r="C64" s="75"/>
      <c r="D64" s="76"/>
      <c r="E64" s="160"/>
      <c r="F64" s="76"/>
      <c r="G64" s="76"/>
      <c r="H64" s="76"/>
      <c r="I64" s="77"/>
      <c r="J64" s="76"/>
      <c r="K64" s="76"/>
      <c r="L64" s="76"/>
      <c r="M64" s="76"/>
      <c r="N64" s="76"/>
      <c r="O64" s="76"/>
      <c r="P64" s="70"/>
      <c r="Q64" s="76"/>
      <c r="R64" s="76"/>
      <c r="S64" s="70"/>
      <c r="T64" s="18"/>
      <c r="U64" s="18"/>
      <c r="V64" s="18"/>
      <c r="W64" s="18"/>
      <c r="X64" s="18"/>
    </row>
    <row r="65" spans="2:24" ht="14.5" customHeight="1" x14ac:dyDescent="0.35">
      <c r="B65" s="524"/>
      <c r="C65" s="524"/>
      <c r="D65" s="524"/>
      <c r="E65" s="160"/>
      <c r="F65" s="518"/>
      <c r="G65" s="518"/>
      <c r="H65" s="159"/>
      <c r="I65" s="77"/>
      <c r="J65" s="518"/>
      <c r="K65" s="518"/>
      <c r="L65" s="159"/>
      <c r="M65" s="159"/>
      <c r="N65" s="518"/>
      <c r="O65" s="518"/>
      <c r="P65" s="70"/>
      <c r="Q65" s="518"/>
      <c r="R65" s="518"/>
      <c r="S65" s="70"/>
      <c r="T65" s="18"/>
      <c r="U65" s="18"/>
      <c r="V65" s="18"/>
      <c r="W65" s="18"/>
      <c r="X65" s="18"/>
    </row>
    <row r="66" spans="2:24" ht="14.5" customHeight="1" x14ac:dyDescent="0.35">
      <c r="B66" s="527"/>
      <c r="C66" s="527"/>
      <c r="D66" s="527"/>
      <c r="E66" s="161"/>
      <c r="F66" s="528"/>
      <c r="G66" s="528"/>
      <c r="H66" s="162"/>
      <c r="I66" s="78"/>
      <c r="J66" s="518"/>
      <c r="K66" s="518"/>
      <c r="L66" s="159"/>
      <c r="M66" s="159"/>
      <c r="N66" s="518"/>
      <c r="O66" s="518"/>
      <c r="P66" s="70"/>
      <c r="Q66" s="518"/>
      <c r="R66" s="518"/>
      <c r="S66" s="70"/>
      <c r="T66" s="18"/>
      <c r="U66" s="18"/>
      <c r="V66" s="18"/>
      <c r="W66" s="18"/>
      <c r="X66" s="18"/>
    </row>
    <row r="67" spans="2:24" ht="14.5" customHeight="1" x14ac:dyDescent="0.35">
      <c r="B67" s="524"/>
      <c r="C67" s="524"/>
      <c r="D67" s="524"/>
      <c r="E67" s="160"/>
      <c r="F67" s="518"/>
      <c r="G67" s="518"/>
      <c r="H67" s="159"/>
      <c r="I67" s="77"/>
      <c r="J67" s="518"/>
      <c r="K67" s="518"/>
      <c r="L67" s="159"/>
      <c r="M67" s="159"/>
      <c r="N67" s="518"/>
      <c r="O67" s="518"/>
      <c r="P67" s="70"/>
      <c r="Q67" s="518"/>
      <c r="R67" s="518"/>
      <c r="S67" s="70"/>
      <c r="T67" s="18"/>
      <c r="U67" s="18"/>
      <c r="V67" s="18"/>
      <c r="W67" s="18"/>
      <c r="X67" s="18"/>
    </row>
    <row r="68" spans="2:24" ht="14.5" customHeight="1" x14ac:dyDescent="0.35">
      <c r="B68" s="524"/>
      <c r="C68" s="524"/>
      <c r="D68" s="524"/>
      <c r="E68" s="160"/>
      <c r="F68" s="518"/>
      <c r="G68" s="518"/>
      <c r="H68" s="159"/>
      <c r="I68" s="77"/>
      <c r="J68" s="518"/>
      <c r="K68" s="518"/>
      <c r="L68" s="159"/>
      <c r="M68" s="159"/>
      <c r="N68" s="518"/>
      <c r="O68" s="518"/>
      <c r="P68" s="70"/>
      <c r="Q68" s="518"/>
      <c r="R68" s="518"/>
      <c r="S68" s="70"/>
      <c r="T68" s="18"/>
      <c r="U68" s="18"/>
      <c r="V68" s="18"/>
      <c r="W68" s="18"/>
      <c r="X68" s="18"/>
    </row>
    <row r="69" spans="2:24" ht="14.5" customHeight="1" x14ac:dyDescent="0.35">
      <c r="B69" s="524"/>
      <c r="C69" s="524"/>
      <c r="D69" s="524"/>
      <c r="E69" s="160"/>
      <c r="F69" s="518"/>
      <c r="G69" s="518"/>
      <c r="H69" s="159"/>
      <c r="I69" s="77"/>
      <c r="J69" s="518"/>
      <c r="K69" s="518"/>
      <c r="L69" s="159"/>
      <c r="M69" s="159"/>
      <c r="N69" s="518"/>
      <c r="O69" s="518"/>
      <c r="P69" s="70"/>
      <c r="Q69" s="518"/>
      <c r="R69" s="518"/>
      <c r="S69" s="70"/>
      <c r="T69" s="18"/>
      <c r="U69" s="18"/>
      <c r="V69" s="18"/>
      <c r="W69" s="18"/>
      <c r="X69" s="18"/>
    </row>
    <row r="70" spans="2:24" ht="14.5" customHeight="1" x14ac:dyDescent="0.35">
      <c r="B70" s="524"/>
      <c r="C70" s="524"/>
      <c r="D70" s="524"/>
      <c r="E70" s="160"/>
      <c r="F70" s="518"/>
      <c r="G70" s="518"/>
      <c r="H70" s="159"/>
      <c r="I70" s="77"/>
      <c r="J70" s="518"/>
      <c r="K70" s="518"/>
      <c r="L70" s="159"/>
      <c r="M70" s="159"/>
      <c r="N70" s="518"/>
      <c r="O70" s="518"/>
      <c r="P70" s="70"/>
      <c r="Q70" s="518"/>
      <c r="R70" s="518"/>
      <c r="S70" s="70"/>
      <c r="T70" s="18"/>
      <c r="U70" s="18"/>
      <c r="V70" s="18"/>
      <c r="W70" s="18"/>
      <c r="X70" s="18"/>
    </row>
    <row r="71" spans="2:24" ht="14.5" customHeight="1" x14ac:dyDescent="0.35">
      <c r="B71" s="450"/>
      <c r="C71" s="450"/>
      <c r="D71" s="450"/>
      <c r="E71" s="152"/>
      <c r="F71" s="357"/>
      <c r="G71" s="357"/>
      <c r="H71" s="150"/>
      <c r="I71" s="18"/>
      <c r="J71" s="357"/>
      <c r="K71" s="357"/>
      <c r="L71" s="150"/>
      <c r="M71" s="150"/>
      <c r="N71" s="357"/>
      <c r="O71" s="357"/>
      <c r="P71" s="18"/>
      <c r="Q71" s="357"/>
      <c r="R71" s="357"/>
      <c r="S71" s="18"/>
      <c r="T71" s="18"/>
      <c r="U71" s="18"/>
      <c r="V71" s="18"/>
      <c r="W71" s="18"/>
      <c r="X71" s="18"/>
    </row>
    <row r="72" spans="2:24" ht="14.5" customHeight="1" x14ac:dyDescent="0.35">
      <c r="B72" s="450"/>
      <c r="C72" s="450"/>
      <c r="D72" s="450"/>
      <c r="E72" s="152"/>
      <c r="F72" s="357"/>
      <c r="G72" s="357"/>
      <c r="H72" s="150"/>
      <c r="I72" s="18"/>
      <c r="J72" s="357"/>
      <c r="K72" s="357"/>
      <c r="L72" s="150"/>
      <c r="M72" s="150"/>
      <c r="N72" s="357"/>
      <c r="O72" s="357"/>
      <c r="P72" s="18"/>
      <c r="Q72" s="357"/>
      <c r="R72" s="357"/>
      <c r="S72" s="18"/>
      <c r="T72" s="18"/>
      <c r="U72" s="18"/>
      <c r="V72" s="18"/>
      <c r="W72" s="18"/>
      <c r="X72" s="18"/>
    </row>
    <row r="73" spans="2:24" ht="14.5" customHeight="1" x14ac:dyDescent="0.35">
      <c r="B73" s="450"/>
      <c r="C73" s="450"/>
      <c r="D73" s="450"/>
      <c r="E73" s="152"/>
      <c r="F73" s="357"/>
      <c r="G73" s="357"/>
      <c r="H73" s="150"/>
      <c r="I73" s="20"/>
      <c r="J73" s="357"/>
      <c r="K73" s="357"/>
      <c r="L73" s="150"/>
      <c r="M73" s="150"/>
      <c r="N73" s="357"/>
      <c r="O73" s="357"/>
      <c r="P73" s="150"/>
      <c r="Q73" s="357"/>
      <c r="R73" s="357"/>
      <c r="S73" s="18"/>
      <c r="T73" s="18"/>
      <c r="U73" s="18"/>
      <c r="V73" s="18"/>
      <c r="W73" s="18"/>
      <c r="X73" s="18"/>
    </row>
    <row r="74" spans="2:24" ht="14.5" customHeight="1" x14ac:dyDescent="0.35">
      <c r="B74" s="450"/>
      <c r="C74" s="450"/>
      <c r="D74" s="450"/>
      <c r="E74" s="152"/>
      <c r="F74" s="357"/>
      <c r="G74" s="357"/>
      <c r="H74" s="150"/>
      <c r="I74" s="18"/>
      <c r="J74" s="357"/>
      <c r="K74" s="357"/>
      <c r="L74" s="150"/>
      <c r="M74" s="150"/>
      <c r="N74" s="357"/>
      <c r="O74" s="357"/>
      <c r="P74" s="18"/>
      <c r="Q74" s="357"/>
      <c r="R74" s="357"/>
      <c r="S74" s="18"/>
      <c r="T74" s="18"/>
      <c r="U74" s="18"/>
      <c r="V74" s="18"/>
      <c r="W74" s="18"/>
      <c r="X74" s="18"/>
    </row>
    <row r="75" spans="2:24" ht="14.5" customHeight="1" x14ac:dyDescent="0.35">
      <c r="B75" s="450"/>
      <c r="C75" s="450"/>
      <c r="D75" s="450"/>
      <c r="E75" s="152"/>
      <c r="F75" s="357"/>
      <c r="G75" s="357"/>
      <c r="H75" s="150"/>
      <c r="I75" s="20"/>
      <c r="J75" s="357"/>
      <c r="K75" s="357"/>
      <c r="L75" s="150"/>
      <c r="M75" s="150"/>
      <c r="N75" s="357"/>
      <c r="O75" s="357"/>
      <c r="P75" s="18"/>
      <c r="Q75" s="357"/>
      <c r="R75" s="357"/>
      <c r="S75" s="18"/>
      <c r="T75" s="18"/>
      <c r="U75" s="18"/>
      <c r="V75" s="18"/>
      <c r="W75" s="18"/>
      <c r="X75" s="18"/>
    </row>
    <row r="76" spans="2:24" ht="14.15" customHeight="1" x14ac:dyDescent="0.35">
      <c r="B76" s="450"/>
      <c r="C76" s="450"/>
      <c r="D76" s="450"/>
      <c r="E76" s="152"/>
      <c r="F76" s="357"/>
      <c r="G76" s="357"/>
      <c r="H76" s="150"/>
      <c r="I76" s="18"/>
      <c r="J76" s="357"/>
      <c r="K76" s="357"/>
      <c r="L76" s="150"/>
      <c r="M76" s="150"/>
      <c r="N76" s="357"/>
      <c r="O76" s="357"/>
      <c r="P76" s="18"/>
      <c r="Q76" s="357"/>
      <c r="R76" s="357"/>
      <c r="S76" s="18"/>
      <c r="T76" s="18"/>
      <c r="U76" s="18"/>
      <c r="V76" s="18"/>
      <c r="W76" s="18"/>
      <c r="X76" s="18"/>
    </row>
    <row r="77" spans="2:24" ht="14.15" customHeight="1" x14ac:dyDescent="0.35">
      <c r="B77" s="18"/>
      <c r="C77" s="18"/>
      <c r="D77" s="18"/>
      <c r="E77" s="18"/>
      <c r="F77" s="18"/>
      <c r="G77" s="18"/>
      <c r="H77" s="18"/>
      <c r="I77" s="18"/>
      <c r="J77" s="18"/>
      <c r="K77" s="18"/>
      <c r="L77" s="18"/>
      <c r="M77" s="18"/>
      <c r="N77" s="18"/>
      <c r="O77" s="18"/>
      <c r="P77" s="18"/>
      <c r="Q77" s="357"/>
      <c r="R77" s="357"/>
      <c r="S77" s="18"/>
      <c r="T77" s="18"/>
      <c r="U77" s="18"/>
      <c r="V77" s="18"/>
      <c r="W77" s="18"/>
      <c r="X77" s="18"/>
    </row>
    <row r="78" spans="2:24" ht="14.15" customHeight="1" x14ac:dyDescent="0.35">
      <c r="B78" s="447"/>
      <c r="C78" s="447"/>
      <c r="D78" s="447"/>
      <c r="E78" s="448"/>
      <c r="F78" s="448"/>
      <c r="G78" s="448"/>
      <c r="H78" s="154"/>
      <c r="I78" s="448"/>
      <c r="J78" s="448"/>
      <c r="K78" s="448"/>
      <c r="L78" s="448"/>
      <c r="M78" s="448"/>
      <c r="N78" s="448"/>
      <c r="O78" s="448"/>
      <c r="P78" s="154"/>
      <c r="Q78" s="449"/>
      <c r="R78" s="449"/>
      <c r="S78" s="18"/>
      <c r="T78" s="18"/>
      <c r="U78" s="18"/>
      <c r="V78" s="18"/>
      <c r="W78" s="18"/>
      <c r="X78" s="18"/>
    </row>
    <row r="79" spans="2:24" ht="14.15" customHeight="1" x14ac:dyDescent="0.35">
      <c r="B79" s="447"/>
      <c r="C79" s="447"/>
      <c r="D79" s="447"/>
      <c r="E79" s="448"/>
      <c r="F79" s="448"/>
      <c r="G79" s="448"/>
      <c r="H79" s="154"/>
      <c r="I79" s="448"/>
      <c r="J79" s="448"/>
      <c r="K79" s="448"/>
      <c r="L79" s="448"/>
      <c r="M79" s="448"/>
      <c r="N79" s="448"/>
      <c r="O79" s="448"/>
      <c r="P79" s="51"/>
      <c r="Q79" s="449"/>
      <c r="R79" s="449"/>
      <c r="S79" s="18"/>
      <c r="T79" s="18"/>
      <c r="U79" s="18"/>
      <c r="V79" s="18"/>
      <c r="W79" s="18"/>
      <c r="X79" s="18"/>
    </row>
    <row r="80" spans="2:24" ht="14.15" customHeight="1" x14ac:dyDescent="0.35">
      <c r="B80" s="443"/>
      <c r="C80" s="443"/>
      <c r="D80" s="443"/>
      <c r="E80" s="155"/>
      <c r="F80" s="357"/>
      <c r="G80" s="357"/>
      <c r="H80" s="150"/>
      <c r="I80" s="357"/>
      <c r="J80" s="357"/>
      <c r="K80" s="357"/>
      <c r="L80" s="357"/>
      <c r="M80" s="357"/>
      <c r="N80" s="357"/>
      <c r="O80" s="357"/>
      <c r="P80" s="357"/>
      <c r="Q80" s="357"/>
      <c r="R80" s="357"/>
      <c r="S80" s="18"/>
      <c r="T80" s="18"/>
      <c r="U80" s="18"/>
      <c r="V80" s="18"/>
      <c r="W80" s="18"/>
      <c r="X80" s="18"/>
    </row>
    <row r="81" spans="2:24" ht="14.15" customHeight="1" x14ac:dyDescent="0.35">
      <c r="B81" s="444"/>
      <c r="C81" s="444"/>
      <c r="D81" s="444"/>
      <c r="E81" s="153"/>
      <c r="F81" s="445"/>
      <c r="G81" s="445"/>
      <c r="H81" s="157"/>
      <c r="I81" s="445"/>
      <c r="J81" s="445"/>
      <c r="K81" s="445"/>
      <c r="L81" s="445"/>
      <c r="M81" s="445"/>
      <c r="N81" s="445"/>
      <c r="O81" s="445"/>
      <c r="P81" s="445"/>
      <c r="Q81" s="446"/>
      <c r="R81" s="446"/>
      <c r="S81" s="29"/>
      <c r="T81" s="29"/>
      <c r="U81" s="28"/>
      <c r="V81" s="28"/>
      <c r="W81" s="28"/>
      <c r="X81" s="28"/>
    </row>
    <row r="82" spans="2:24" ht="14.15" customHeight="1" x14ac:dyDescent="0.35">
      <c r="B82" s="443"/>
      <c r="C82" s="443"/>
      <c r="D82" s="443"/>
      <c r="E82" s="155"/>
      <c r="F82" s="357"/>
      <c r="G82" s="357"/>
      <c r="H82" s="150"/>
      <c r="I82" s="357"/>
      <c r="J82" s="357"/>
      <c r="K82" s="357"/>
      <c r="L82" s="357"/>
      <c r="M82" s="357"/>
      <c r="N82" s="357"/>
      <c r="O82" s="357"/>
      <c r="P82" s="357"/>
      <c r="Q82" s="357"/>
      <c r="R82" s="357"/>
      <c r="S82" s="18"/>
      <c r="T82" s="18"/>
      <c r="U82" s="18"/>
      <c r="V82" s="18"/>
      <c r="W82" s="18"/>
      <c r="X82" s="18"/>
    </row>
    <row r="83" spans="2:24" ht="14.15" customHeight="1" x14ac:dyDescent="0.35">
      <c r="B83" s="443"/>
      <c r="C83" s="443"/>
      <c r="D83" s="443"/>
      <c r="E83" s="155"/>
      <c r="F83" s="357"/>
      <c r="G83" s="357"/>
      <c r="H83" s="150"/>
      <c r="I83" s="357"/>
      <c r="J83" s="357"/>
      <c r="K83" s="357"/>
      <c r="L83" s="357"/>
      <c r="M83" s="357"/>
      <c r="N83" s="357"/>
      <c r="O83" s="357"/>
      <c r="P83" s="357"/>
      <c r="Q83" s="357"/>
      <c r="R83" s="357"/>
      <c r="S83" s="18"/>
      <c r="T83" s="18"/>
      <c r="U83" s="18"/>
      <c r="V83" s="18"/>
      <c r="W83" s="18"/>
      <c r="X83" s="18"/>
    </row>
    <row r="84" spans="2:24" ht="14.15" customHeight="1" x14ac:dyDescent="0.35">
      <c r="B84" s="443"/>
      <c r="C84" s="443"/>
      <c r="D84" s="443"/>
      <c r="E84" s="155"/>
      <c r="F84" s="357"/>
      <c r="G84" s="357"/>
      <c r="H84" s="150"/>
      <c r="I84" s="357"/>
      <c r="J84" s="357"/>
      <c r="K84" s="357"/>
      <c r="L84" s="357"/>
      <c r="M84" s="357"/>
      <c r="N84" s="357"/>
      <c r="O84" s="357"/>
      <c r="P84" s="357"/>
      <c r="Q84" s="357"/>
      <c r="R84" s="357"/>
      <c r="S84" s="18"/>
      <c r="T84" s="18"/>
      <c r="U84" s="18"/>
      <c r="V84" s="18"/>
      <c r="W84" s="18"/>
      <c r="X84" s="18"/>
    </row>
    <row r="85" spans="2:24" ht="14.15" customHeight="1" x14ac:dyDescent="0.35">
      <c r="B85" s="442"/>
      <c r="C85" s="442"/>
      <c r="D85" s="442"/>
      <c r="E85" s="156"/>
      <c r="F85" s="18"/>
      <c r="G85" s="18"/>
      <c r="H85" s="18"/>
      <c r="I85" s="18"/>
      <c r="J85" s="18"/>
      <c r="K85" s="18"/>
      <c r="L85" s="18"/>
      <c r="M85" s="18"/>
      <c r="N85" s="18"/>
      <c r="O85" s="18"/>
      <c r="P85" s="18"/>
      <c r="Q85" s="357"/>
      <c r="R85" s="357"/>
      <c r="S85" s="18"/>
      <c r="T85" s="18"/>
      <c r="U85" s="18"/>
      <c r="V85" s="18"/>
      <c r="W85" s="18"/>
      <c r="X85" s="18"/>
    </row>
    <row r="86" spans="2:24" ht="14.15" customHeight="1" x14ac:dyDescent="0.35">
      <c r="B86" s="442"/>
      <c r="C86" s="442"/>
      <c r="D86" s="442"/>
      <c r="E86" s="156"/>
      <c r="F86" s="18"/>
      <c r="G86" s="18"/>
      <c r="H86" s="18"/>
      <c r="I86" s="18"/>
      <c r="J86" s="18"/>
      <c r="K86" s="18"/>
      <c r="L86" s="18"/>
      <c r="M86" s="18"/>
      <c r="N86" s="18"/>
      <c r="O86" s="18"/>
      <c r="P86" s="18"/>
      <c r="Q86" s="357"/>
      <c r="R86" s="357"/>
      <c r="S86" s="18"/>
      <c r="T86" s="18"/>
      <c r="U86" s="18"/>
      <c r="V86" s="18"/>
      <c r="W86" s="18"/>
      <c r="X86" s="18"/>
    </row>
    <row r="87" spans="2:24" ht="15" customHeight="1" x14ac:dyDescent="0.35">
      <c r="B87" s="52"/>
      <c r="C87" s="52"/>
      <c r="D87" s="378"/>
      <c r="E87" s="378"/>
      <c r="F87" s="378"/>
      <c r="G87" s="378"/>
      <c r="H87" s="378"/>
      <c r="I87" s="378"/>
      <c r="J87" s="378"/>
      <c r="K87" s="378"/>
      <c r="L87" s="378"/>
      <c r="M87" s="378"/>
      <c r="N87" s="378"/>
      <c r="O87" s="378"/>
      <c r="P87" s="378"/>
      <c r="Q87" s="378"/>
      <c r="R87" s="18"/>
      <c r="S87" s="18"/>
      <c r="T87" s="18"/>
      <c r="U87" s="18"/>
      <c r="V87" s="18"/>
      <c r="W87" s="18"/>
      <c r="X87" s="18"/>
    </row>
    <row r="88" spans="2:24" x14ac:dyDescent="0.35">
      <c r="B88" s="18"/>
      <c r="C88" s="18"/>
      <c r="D88" s="378"/>
      <c r="E88" s="378"/>
      <c r="F88" s="378"/>
      <c r="G88" s="378"/>
      <c r="H88" s="378"/>
      <c r="I88" s="378"/>
      <c r="J88" s="378"/>
      <c r="K88" s="378"/>
      <c r="L88" s="378"/>
      <c r="M88" s="378"/>
      <c r="N88" s="378"/>
      <c r="O88" s="378"/>
      <c r="P88" s="378"/>
      <c r="Q88" s="378"/>
      <c r="R88" s="18"/>
      <c r="S88" s="18"/>
      <c r="T88" s="18"/>
      <c r="U88" s="18"/>
      <c r="V88" s="18"/>
      <c r="W88" s="18"/>
      <c r="X88" s="18"/>
    </row>
    <row r="89" spans="2:24" x14ac:dyDescent="0.35">
      <c r="D89" s="7"/>
      <c r="E89" s="7"/>
      <c r="F89" s="7"/>
      <c r="G89" s="7"/>
      <c r="H89" s="7"/>
      <c r="I89" s="7"/>
      <c r="J89" s="7"/>
      <c r="K89" s="7"/>
      <c r="L89" s="7"/>
      <c r="M89" s="7"/>
      <c r="N89" s="7"/>
      <c r="O89" s="7"/>
      <c r="P89" s="7"/>
      <c r="Q89" s="7"/>
      <c r="R89" s="7"/>
      <c r="S89" s="7"/>
      <c r="T89" s="7"/>
      <c r="U89" s="7"/>
      <c r="V89" s="7"/>
      <c r="W89" s="7"/>
      <c r="X89" s="7"/>
    </row>
    <row r="90" spans="2:24" x14ac:dyDescent="0.35">
      <c r="D90" s="7"/>
      <c r="E90" s="7"/>
      <c r="F90" s="7"/>
      <c r="G90" s="7"/>
      <c r="H90" s="7"/>
      <c r="I90" s="7"/>
      <c r="J90" s="7"/>
      <c r="K90" s="7"/>
      <c r="L90" s="7"/>
      <c r="M90" s="7"/>
      <c r="N90" s="7"/>
      <c r="O90" s="7"/>
      <c r="P90" s="7"/>
      <c r="Q90" s="7"/>
      <c r="R90" s="7"/>
      <c r="S90" s="7"/>
      <c r="T90" s="7"/>
      <c r="U90" s="7"/>
      <c r="V90" s="7"/>
      <c r="W90" s="7"/>
      <c r="X90" s="7"/>
    </row>
    <row r="91" spans="2:24" x14ac:dyDescent="0.35">
      <c r="D91" s="7"/>
      <c r="E91" s="7"/>
      <c r="F91" s="7"/>
      <c r="G91" s="7"/>
      <c r="H91" s="7"/>
      <c r="I91" s="7"/>
      <c r="J91" s="7"/>
      <c r="K91" s="7"/>
      <c r="L91" s="7"/>
      <c r="M91" s="7"/>
      <c r="N91" s="7"/>
      <c r="O91" s="7"/>
      <c r="P91" s="7"/>
      <c r="Q91" s="7"/>
      <c r="R91" s="7"/>
      <c r="S91" s="7"/>
      <c r="T91" s="7"/>
      <c r="U91" s="7"/>
      <c r="V91" s="7"/>
      <c r="W91" s="7"/>
      <c r="X91" s="7"/>
    </row>
    <row r="92" spans="2:24" x14ac:dyDescent="0.35">
      <c r="D92" s="7"/>
      <c r="E92" s="7"/>
      <c r="F92" s="7"/>
      <c r="G92" s="7"/>
      <c r="H92" s="7"/>
      <c r="I92" s="7"/>
      <c r="J92" s="7"/>
      <c r="K92" s="7"/>
      <c r="L92" s="7"/>
      <c r="M92" s="7"/>
      <c r="N92" s="7"/>
      <c r="O92" s="7"/>
      <c r="P92" s="7"/>
      <c r="Q92" s="7"/>
      <c r="R92" s="7"/>
      <c r="S92" s="7"/>
      <c r="T92" s="7"/>
      <c r="U92" s="7"/>
      <c r="V92" s="7"/>
      <c r="W92" s="7"/>
      <c r="X92" s="7"/>
    </row>
    <row r="93" spans="2:24" x14ac:dyDescent="0.35">
      <c r="D93" s="7"/>
      <c r="E93" s="7"/>
      <c r="F93" s="7"/>
      <c r="G93" s="7"/>
      <c r="H93" s="7"/>
      <c r="I93" s="7"/>
      <c r="J93" s="7"/>
      <c r="K93" s="7"/>
      <c r="L93" s="7"/>
      <c r="M93" s="7"/>
      <c r="N93" s="7"/>
      <c r="O93" s="7"/>
      <c r="P93" s="7"/>
      <c r="Q93" s="7"/>
      <c r="R93" s="7"/>
      <c r="S93" s="7"/>
      <c r="T93" s="7"/>
      <c r="U93" s="7"/>
      <c r="V93" s="7"/>
      <c r="W93" s="7"/>
      <c r="X93" s="7"/>
    </row>
    <row r="94" spans="2:24" x14ac:dyDescent="0.35">
      <c r="D94" s="7"/>
      <c r="E94" s="7"/>
      <c r="F94" s="7"/>
      <c r="G94" s="7"/>
      <c r="H94" s="7"/>
      <c r="I94" s="7"/>
      <c r="J94" s="7"/>
      <c r="K94" s="7"/>
      <c r="L94" s="7"/>
      <c r="M94" s="7"/>
      <c r="N94" s="7"/>
      <c r="O94" s="7"/>
      <c r="P94" s="7"/>
      <c r="Q94" s="7"/>
      <c r="R94" s="7"/>
      <c r="S94" s="7"/>
      <c r="T94" s="7"/>
      <c r="U94" s="7"/>
      <c r="V94" s="7"/>
      <c r="W94" s="7"/>
      <c r="X94" s="7"/>
    </row>
    <row r="95" spans="2:24" x14ac:dyDescent="0.35">
      <c r="D95" s="7"/>
      <c r="E95" s="7"/>
      <c r="F95" s="7"/>
      <c r="G95" s="7"/>
      <c r="H95" s="7"/>
      <c r="I95" s="7"/>
      <c r="J95" s="7"/>
      <c r="K95" s="7"/>
      <c r="L95" s="7"/>
      <c r="M95" s="7"/>
      <c r="N95" s="7"/>
      <c r="O95" s="7"/>
      <c r="P95" s="7"/>
      <c r="Q95" s="7"/>
      <c r="R95" s="7"/>
      <c r="S95" s="7"/>
      <c r="T95" s="7"/>
      <c r="U95" s="7"/>
      <c r="V95" s="7"/>
      <c r="W95" s="7"/>
      <c r="X95" s="7"/>
    </row>
    <row r="96" spans="2:24" x14ac:dyDescent="0.35">
      <c r="D96" s="7"/>
      <c r="E96" s="7"/>
      <c r="F96" s="7"/>
      <c r="G96" s="7"/>
      <c r="H96" s="7"/>
      <c r="I96" s="7"/>
      <c r="J96" s="7"/>
      <c r="K96" s="7"/>
      <c r="L96" s="7"/>
      <c r="M96" s="7"/>
      <c r="N96" s="7"/>
      <c r="O96" s="7"/>
      <c r="P96" s="7"/>
      <c r="Q96" s="7"/>
      <c r="R96" s="7"/>
      <c r="S96" s="7"/>
      <c r="T96" s="7"/>
      <c r="U96" s="7"/>
      <c r="V96" s="7"/>
      <c r="W96" s="7"/>
      <c r="X96" s="7"/>
    </row>
    <row r="97" spans="4:24" ht="16.5" customHeight="1" x14ac:dyDescent="0.35">
      <c r="D97" s="7"/>
      <c r="E97" s="7"/>
      <c r="F97" s="7"/>
      <c r="G97" s="7"/>
      <c r="H97" s="7"/>
      <c r="I97" s="7"/>
      <c r="J97" s="7"/>
      <c r="K97" s="7"/>
      <c r="L97" s="7"/>
      <c r="M97" s="7"/>
      <c r="N97" s="7"/>
      <c r="O97" s="7"/>
      <c r="P97" s="7"/>
      <c r="Q97" s="7"/>
      <c r="R97" s="7"/>
      <c r="S97" s="7"/>
      <c r="T97" s="7"/>
      <c r="U97" s="7"/>
      <c r="V97" s="7"/>
      <c r="W97" s="7"/>
      <c r="X97" s="7"/>
    </row>
    <row r="98" spans="4:24" ht="16.5" x14ac:dyDescent="0.35">
      <c r="D98" s="27"/>
      <c r="E98" s="27"/>
      <c r="F98" s="27"/>
      <c r="G98" s="27"/>
      <c r="H98" s="27"/>
      <c r="I98" s="27"/>
      <c r="J98" s="7"/>
      <c r="K98" s="7"/>
      <c r="L98" s="7"/>
      <c r="M98" s="7"/>
      <c r="N98" s="7"/>
      <c r="O98" s="7"/>
      <c r="P98" s="7"/>
      <c r="Q98" s="7"/>
      <c r="R98" s="7"/>
      <c r="S98" s="7"/>
      <c r="T98" s="7"/>
      <c r="U98" s="7"/>
      <c r="V98" s="7"/>
      <c r="W98" s="7"/>
      <c r="X98" s="7"/>
    </row>
    <row r="99" spans="4:24" x14ac:dyDescent="0.35">
      <c r="D99" s="7"/>
      <c r="E99" s="7"/>
      <c r="F99" s="7"/>
      <c r="G99" s="7"/>
      <c r="H99" s="7"/>
      <c r="I99" s="7"/>
      <c r="J99" s="7"/>
      <c r="K99" s="7"/>
      <c r="L99" s="7"/>
      <c r="M99" s="7"/>
      <c r="N99" s="7"/>
      <c r="O99" s="7"/>
      <c r="P99" s="7"/>
      <c r="Q99" s="7"/>
      <c r="R99" s="7"/>
      <c r="S99" s="7"/>
      <c r="T99" s="7"/>
      <c r="U99" s="7"/>
      <c r="V99" s="7"/>
      <c r="W99" s="7"/>
      <c r="X99" s="7"/>
    </row>
    <row r="100" spans="4:24" x14ac:dyDescent="0.35">
      <c r="D100" s="7"/>
      <c r="E100" s="7"/>
      <c r="F100" s="7"/>
      <c r="G100" s="7"/>
      <c r="H100" s="7"/>
      <c r="I100" s="7"/>
      <c r="J100" s="7"/>
      <c r="K100" s="7"/>
      <c r="L100" s="7"/>
      <c r="M100" s="7"/>
      <c r="N100" s="7"/>
      <c r="O100" s="7"/>
      <c r="P100" s="7"/>
      <c r="Q100" s="7"/>
      <c r="R100" s="7"/>
      <c r="S100" s="7"/>
      <c r="T100" s="7"/>
      <c r="U100" s="7"/>
      <c r="V100" s="7"/>
      <c r="W100" s="7"/>
      <c r="X100" s="7"/>
    </row>
    <row r="101" spans="4:24" x14ac:dyDescent="0.35">
      <c r="D101" s="7"/>
      <c r="E101" s="7"/>
      <c r="F101" s="7"/>
      <c r="G101" s="7"/>
      <c r="H101" s="7"/>
      <c r="I101" s="7"/>
      <c r="J101" s="7"/>
      <c r="K101" s="7"/>
      <c r="L101" s="7"/>
      <c r="M101" s="7"/>
      <c r="N101" s="7"/>
      <c r="O101" s="7"/>
      <c r="P101" s="7"/>
      <c r="Q101" s="7"/>
      <c r="R101" s="7"/>
      <c r="S101" s="7"/>
      <c r="T101" s="7"/>
      <c r="U101" s="7"/>
      <c r="V101" s="7"/>
      <c r="W101" s="7"/>
      <c r="X101" s="7"/>
    </row>
    <row r="102" spans="4:24" x14ac:dyDescent="0.35">
      <c r="D102" s="7"/>
      <c r="E102" s="7"/>
      <c r="F102" s="7"/>
      <c r="G102" s="7"/>
      <c r="H102" s="7"/>
      <c r="I102" s="7"/>
      <c r="J102" s="7"/>
      <c r="K102" s="7"/>
      <c r="L102" s="7"/>
      <c r="M102" s="7"/>
      <c r="N102" s="7"/>
      <c r="O102" s="7"/>
      <c r="P102" s="7"/>
      <c r="Q102" s="7"/>
      <c r="R102" s="7"/>
      <c r="S102" s="7"/>
      <c r="T102" s="7"/>
      <c r="U102" s="7"/>
      <c r="V102" s="7"/>
      <c r="W102" s="7"/>
      <c r="X102" s="7"/>
    </row>
  </sheetData>
  <sheetProtection sheet="1" objects="1" scenarios="1"/>
  <protectedRanges>
    <protectedRange sqref="E11:H20 E23:H34 I11:K20 I23:K34 P11:R20 P23:R34" name="Capital"/>
  </protectedRanges>
  <mergeCells count="299">
    <mergeCell ref="S11:AC11"/>
    <mergeCell ref="B10:AC10"/>
    <mergeCell ref="S28:AC28"/>
    <mergeCell ref="S36:AC36"/>
    <mergeCell ref="S35:AC35"/>
    <mergeCell ref="S34:AC34"/>
    <mergeCell ref="S33:AC33"/>
    <mergeCell ref="S32:AC32"/>
    <mergeCell ref="S31:AC31"/>
    <mergeCell ref="S30:AC30"/>
    <mergeCell ref="S29:AC29"/>
    <mergeCell ref="S21:AC21"/>
    <mergeCell ref="S22:AC22"/>
    <mergeCell ref="S24:AC24"/>
    <mergeCell ref="S23:AC23"/>
    <mergeCell ref="S25:AC25"/>
    <mergeCell ref="S26:AC26"/>
    <mergeCell ref="S27:AC27"/>
    <mergeCell ref="S20:AC20"/>
    <mergeCell ref="S19:AC19"/>
    <mergeCell ref="S18:AC18"/>
    <mergeCell ref="S17:AC17"/>
    <mergeCell ref="S16:AC16"/>
    <mergeCell ref="S15:AC15"/>
    <mergeCell ref="S14:AC14"/>
    <mergeCell ref="B11:D11"/>
    <mergeCell ref="I11:K11"/>
    <mergeCell ref="L11:M11"/>
    <mergeCell ref="N11:O11"/>
    <mergeCell ref="P11:R11"/>
    <mergeCell ref="E11:H11"/>
    <mergeCell ref="B85:D85"/>
    <mergeCell ref="Q85:R85"/>
    <mergeCell ref="I78:O79"/>
    <mergeCell ref="Q78:R79"/>
    <mergeCell ref="B80:D80"/>
    <mergeCell ref="F80:G80"/>
    <mergeCell ref="I80:P80"/>
    <mergeCell ref="Q80:R80"/>
    <mergeCell ref="B76:D76"/>
    <mergeCell ref="F76:G76"/>
    <mergeCell ref="J76:K76"/>
    <mergeCell ref="N76:O76"/>
    <mergeCell ref="Q76:R76"/>
    <mergeCell ref="Q77:R77"/>
    <mergeCell ref="B74:D74"/>
    <mergeCell ref="F74:G74"/>
    <mergeCell ref="J74:K74"/>
    <mergeCell ref="B86:D86"/>
    <mergeCell ref="Q86:R86"/>
    <mergeCell ref="D87:Q88"/>
    <mergeCell ref="E47:H48"/>
    <mergeCell ref="J47:L48"/>
    <mergeCell ref="N47:Q48"/>
    <mergeCell ref="B83:D83"/>
    <mergeCell ref="F83:G83"/>
    <mergeCell ref="I83:P83"/>
    <mergeCell ref="Q83:R83"/>
    <mergeCell ref="B84:D84"/>
    <mergeCell ref="F84:G84"/>
    <mergeCell ref="I84:P84"/>
    <mergeCell ref="Q84:R84"/>
    <mergeCell ref="B81:D81"/>
    <mergeCell ref="F81:G81"/>
    <mergeCell ref="I81:P81"/>
    <mergeCell ref="Q81:R81"/>
    <mergeCell ref="B82:D82"/>
    <mergeCell ref="F82:G82"/>
    <mergeCell ref="I82:P82"/>
    <mergeCell ref="Q82:R82"/>
    <mergeCell ref="B78:D79"/>
    <mergeCell ref="E78:G79"/>
    <mergeCell ref="N74:O74"/>
    <mergeCell ref="Q74:R74"/>
    <mergeCell ref="B75:D75"/>
    <mergeCell ref="F75:G75"/>
    <mergeCell ref="J75:K75"/>
    <mergeCell ref="N75:O75"/>
    <mergeCell ref="Q75:R75"/>
    <mergeCell ref="B72:D72"/>
    <mergeCell ref="F72:G72"/>
    <mergeCell ref="J72:K72"/>
    <mergeCell ref="N72:O72"/>
    <mergeCell ref="Q72:R72"/>
    <mergeCell ref="B73:D73"/>
    <mergeCell ref="F73:G73"/>
    <mergeCell ref="J73:K73"/>
    <mergeCell ref="N73:O73"/>
    <mergeCell ref="Q73:R73"/>
    <mergeCell ref="B70:D70"/>
    <mergeCell ref="F70:G70"/>
    <mergeCell ref="J70:K70"/>
    <mergeCell ref="N70:O70"/>
    <mergeCell ref="Q70:R70"/>
    <mergeCell ref="B71:D71"/>
    <mergeCell ref="F71:G71"/>
    <mergeCell ref="J71:K71"/>
    <mergeCell ref="N71:O71"/>
    <mergeCell ref="Q71:R71"/>
    <mergeCell ref="B68:D68"/>
    <mergeCell ref="F68:G68"/>
    <mergeCell ref="J68:K68"/>
    <mergeCell ref="N68:O68"/>
    <mergeCell ref="Q68:R68"/>
    <mergeCell ref="B69:D69"/>
    <mergeCell ref="F69:G69"/>
    <mergeCell ref="J69:K69"/>
    <mergeCell ref="N69:O69"/>
    <mergeCell ref="Q69:R69"/>
    <mergeCell ref="B66:D66"/>
    <mergeCell ref="F66:G66"/>
    <mergeCell ref="J66:K66"/>
    <mergeCell ref="N66:O66"/>
    <mergeCell ref="Q66:R66"/>
    <mergeCell ref="B67:D67"/>
    <mergeCell ref="F67:G67"/>
    <mergeCell ref="J67:K67"/>
    <mergeCell ref="N67:O67"/>
    <mergeCell ref="Q67:R67"/>
    <mergeCell ref="Q62:R62"/>
    <mergeCell ref="B63:P63"/>
    <mergeCell ref="Q63:R63"/>
    <mergeCell ref="B65:D65"/>
    <mergeCell ref="F65:G65"/>
    <mergeCell ref="J65:K65"/>
    <mergeCell ref="N65:O65"/>
    <mergeCell ref="Q65:R65"/>
    <mergeCell ref="B53:D53"/>
    <mergeCell ref="S53:AC53"/>
    <mergeCell ref="B59:P60"/>
    <mergeCell ref="Q59:R60"/>
    <mergeCell ref="B61:O61"/>
    <mergeCell ref="Q61:R61"/>
    <mergeCell ref="B52:C52"/>
    <mergeCell ref="E52:I52"/>
    <mergeCell ref="N52:R52"/>
    <mergeCell ref="S52:AC52"/>
    <mergeCell ref="J52:M52"/>
    <mergeCell ref="B51:D51"/>
    <mergeCell ref="E51:I51"/>
    <mergeCell ref="N51:R51"/>
    <mergeCell ref="S51:AC51"/>
    <mergeCell ref="J51:M51"/>
    <mergeCell ref="B50:D50"/>
    <mergeCell ref="E50:I50"/>
    <mergeCell ref="N50:R50"/>
    <mergeCell ref="S50:AC50"/>
    <mergeCell ref="J50:M50"/>
    <mergeCell ref="S47:T48"/>
    <mergeCell ref="B49:D49"/>
    <mergeCell ref="E49:I49"/>
    <mergeCell ref="N49:R49"/>
    <mergeCell ref="S49:AC49"/>
    <mergeCell ref="B45:D45"/>
    <mergeCell ref="B47:D48"/>
    <mergeCell ref="Q35:R35"/>
    <mergeCell ref="Q36:R36"/>
    <mergeCell ref="C37:R38"/>
    <mergeCell ref="C39:Q40"/>
    <mergeCell ref="J49:M49"/>
    <mergeCell ref="C41:AC41"/>
    <mergeCell ref="C42:T42"/>
    <mergeCell ref="B34:D34"/>
    <mergeCell ref="I34:K34"/>
    <mergeCell ref="L34:M34"/>
    <mergeCell ref="P34:R34"/>
    <mergeCell ref="I32:K32"/>
    <mergeCell ref="L32:M32"/>
    <mergeCell ref="P32:R32"/>
    <mergeCell ref="B33:D33"/>
    <mergeCell ref="I33:K33"/>
    <mergeCell ref="L33:M33"/>
    <mergeCell ref="N33:O33"/>
    <mergeCell ref="P33:R33"/>
    <mergeCell ref="E34:H34"/>
    <mergeCell ref="E33:H33"/>
    <mergeCell ref="E32:H32"/>
    <mergeCell ref="N34:O34"/>
    <mergeCell ref="N32:O32"/>
    <mergeCell ref="B30:D30"/>
    <mergeCell ref="I30:K30"/>
    <mergeCell ref="L30:M30"/>
    <mergeCell ref="P30:R30"/>
    <mergeCell ref="B31:D31"/>
    <mergeCell ref="I31:K31"/>
    <mergeCell ref="L31:M31"/>
    <mergeCell ref="P31:R31"/>
    <mergeCell ref="E31:H31"/>
    <mergeCell ref="E30:H30"/>
    <mergeCell ref="N31:O31"/>
    <mergeCell ref="N30:O30"/>
    <mergeCell ref="B28:D28"/>
    <mergeCell ref="I28:K28"/>
    <mergeCell ref="L28:M28"/>
    <mergeCell ref="P28:R28"/>
    <mergeCell ref="B29:D29"/>
    <mergeCell ref="I29:K29"/>
    <mergeCell ref="L29:M29"/>
    <mergeCell ref="P29:R29"/>
    <mergeCell ref="E29:H29"/>
    <mergeCell ref="E28:H28"/>
    <mergeCell ref="N29:O29"/>
    <mergeCell ref="N28:O28"/>
    <mergeCell ref="B26:D26"/>
    <mergeCell ref="I26:K26"/>
    <mergeCell ref="L26:M26"/>
    <mergeCell ref="P26:R26"/>
    <mergeCell ref="B27:D27"/>
    <mergeCell ref="I27:K27"/>
    <mergeCell ref="L27:M27"/>
    <mergeCell ref="P27:R27"/>
    <mergeCell ref="E26:H26"/>
    <mergeCell ref="E27:H27"/>
    <mergeCell ref="N26:O26"/>
    <mergeCell ref="N27:O27"/>
    <mergeCell ref="B24:D24"/>
    <mergeCell ref="I24:K24"/>
    <mergeCell ref="L24:M24"/>
    <mergeCell ref="P24:R24"/>
    <mergeCell ref="B25:D25"/>
    <mergeCell ref="I25:K25"/>
    <mergeCell ref="L25:M25"/>
    <mergeCell ref="P25:R25"/>
    <mergeCell ref="E25:H25"/>
    <mergeCell ref="E24:H24"/>
    <mergeCell ref="N25:O25"/>
    <mergeCell ref="N24:O24"/>
    <mergeCell ref="B23:D23"/>
    <mergeCell ref="I23:K23"/>
    <mergeCell ref="L23:M23"/>
    <mergeCell ref="P23:R23"/>
    <mergeCell ref="B20:D20"/>
    <mergeCell ref="I20:K20"/>
    <mergeCell ref="L20:M20"/>
    <mergeCell ref="N20:O20"/>
    <mergeCell ref="P20:R20"/>
    <mergeCell ref="E23:H23"/>
    <mergeCell ref="E20:H20"/>
    <mergeCell ref="N23:O23"/>
    <mergeCell ref="B19:D19"/>
    <mergeCell ref="I19:K19"/>
    <mergeCell ref="L19:M19"/>
    <mergeCell ref="N19:O19"/>
    <mergeCell ref="P19:R19"/>
    <mergeCell ref="E18:H18"/>
    <mergeCell ref="B18:D18"/>
    <mergeCell ref="I18:K18"/>
    <mergeCell ref="L18:M18"/>
    <mergeCell ref="N18:O18"/>
    <mergeCell ref="P18:R18"/>
    <mergeCell ref="E19:H19"/>
    <mergeCell ref="B17:D17"/>
    <mergeCell ref="I17:K17"/>
    <mergeCell ref="L17:M17"/>
    <mergeCell ref="N17:O17"/>
    <mergeCell ref="P17:R17"/>
    <mergeCell ref="E17:H17"/>
    <mergeCell ref="E16:H16"/>
    <mergeCell ref="B16:D16"/>
    <mergeCell ref="I16:K16"/>
    <mergeCell ref="L16:M16"/>
    <mergeCell ref="N16:O16"/>
    <mergeCell ref="P16:R16"/>
    <mergeCell ref="B15:D15"/>
    <mergeCell ref="I15:K15"/>
    <mergeCell ref="L15:M15"/>
    <mergeCell ref="N15:O15"/>
    <mergeCell ref="P15:R15"/>
    <mergeCell ref="E15:H15"/>
    <mergeCell ref="E14:H14"/>
    <mergeCell ref="B14:D14"/>
    <mergeCell ref="I14:K14"/>
    <mergeCell ref="L14:M14"/>
    <mergeCell ref="N14:O14"/>
    <mergeCell ref="P14:R14"/>
    <mergeCell ref="S13:AC13"/>
    <mergeCell ref="S12:AC12"/>
    <mergeCell ref="A2:AB3"/>
    <mergeCell ref="B6:D6"/>
    <mergeCell ref="B7:D7"/>
    <mergeCell ref="B8:D9"/>
    <mergeCell ref="I8:J9"/>
    <mergeCell ref="L8:M9"/>
    <mergeCell ref="N8:N9"/>
    <mergeCell ref="P8:Q9"/>
    <mergeCell ref="S8:T9"/>
    <mergeCell ref="E8:G9"/>
    <mergeCell ref="B13:D13"/>
    <mergeCell ref="I13:K13"/>
    <mergeCell ref="L13:M13"/>
    <mergeCell ref="N13:O13"/>
    <mergeCell ref="P13:R13"/>
    <mergeCell ref="E13:H13"/>
    <mergeCell ref="E12:H12"/>
    <mergeCell ref="B12:D12"/>
    <mergeCell ref="I12:K12"/>
    <mergeCell ref="L12:M12"/>
    <mergeCell ref="N12:O12"/>
    <mergeCell ref="P12:R12"/>
  </mergeCells>
  <conditionalFormatting sqref="T5">
    <cfRule type="expression" dxfId="1" priority="1">
      <formula>IF($S$5="","1","0")="1"</formula>
    </cfRule>
  </conditionalFormatting>
  <dataValidations count="1">
    <dataValidation type="decimal" allowBlank="1" showInputMessage="1" showErrorMessage="1" error="Value must be between 0% and 100% and cannot be negative" sqref="I11:K20 I23:K34" xr:uid="{64F50111-62D5-45C2-B22B-E85097B7C550}">
      <formula1>0</formula1>
      <formula2>1</formula2>
    </dataValidation>
  </dataValidations>
  <pageMargins left="0.7" right="0.7" top="0.75" bottom="0.75" header="0.3" footer="0.3"/>
  <pageSetup orientation="portrait" verticalDpi="0" r:id="rId1"/>
  <ignoredErrors>
    <ignoredError sqref="N18"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97D2D42-E6A8-4213-847F-E8428D8993DB}">
          <x14:formula1>
            <xm:f>Sheet4!$A$2:$A$3</xm:f>
          </x14:formula1>
          <xm:sqref>S5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D8D40-7540-4694-A50E-147D3F971708}">
  <dimension ref="A1:Z109"/>
  <sheetViews>
    <sheetView showGridLines="0" zoomScale="90" zoomScaleNormal="90" workbookViewId="0">
      <selection activeCell="Z18" sqref="Z18"/>
    </sheetView>
  </sheetViews>
  <sheetFormatPr defaultColWidth="8.7265625" defaultRowHeight="14.5" x14ac:dyDescent="0.35"/>
  <cols>
    <col min="1" max="1" width="0.7265625" style="1" customWidth="1"/>
    <col min="2" max="2" width="2.453125" style="1" customWidth="1"/>
    <col min="3" max="3" width="9.1796875" style="1" customWidth="1"/>
    <col min="4" max="4" width="23.7265625" style="1" customWidth="1"/>
    <col min="5" max="5" width="4.453125" style="1" customWidth="1"/>
    <col min="6" max="6" width="16.26953125" style="1" customWidth="1"/>
    <col min="7" max="7" width="2.453125" style="1" customWidth="1"/>
    <col min="8" max="8" width="13.453125" style="1" customWidth="1"/>
    <col min="9" max="9" width="2.1796875" style="1" customWidth="1"/>
    <col min="10" max="10" width="20.26953125" style="1" customWidth="1"/>
    <col min="11" max="11" width="2.26953125" style="1" customWidth="1"/>
    <col min="12" max="12" width="19.453125" style="1" customWidth="1"/>
    <col min="13" max="13" width="4.7265625" style="1" customWidth="1"/>
    <col min="14" max="14" width="8.7265625" style="1" hidden="1" customWidth="1"/>
    <col min="15" max="15" width="8.1796875" style="1" hidden="1" customWidth="1"/>
    <col min="16" max="16" width="12.1796875" style="1" hidden="1" customWidth="1"/>
    <col min="17" max="17" width="2" style="1" hidden="1" customWidth="1"/>
    <col min="18" max="18" width="8.7265625" style="1" hidden="1" customWidth="1"/>
    <col min="19" max="19" width="9.1796875" style="1" hidden="1" customWidth="1"/>
    <col min="20" max="23" width="8.7265625" style="1" hidden="1" customWidth="1"/>
    <col min="24" max="16384" width="8.7265625" style="1"/>
  </cols>
  <sheetData>
    <row r="1" spans="1:23" ht="6" customHeight="1" x14ac:dyDescent="0.35"/>
    <row r="2" spans="1:23" x14ac:dyDescent="0.35">
      <c r="A2" s="302" t="s">
        <v>169</v>
      </c>
      <c r="B2" s="302"/>
      <c r="C2" s="303"/>
      <c r="D2" s="303"/>
      <c r="E2" s="303"/>
      <c r="F2" s="303"/>
      <c r="G2" s="303"/>
      <c r="H2" s="303"/>
      <c r="I2" s="303"/>
      <c r="J2" s="303"/>
      <c r="K2" s="303"/>
      <c r="L2" s="303"/>
      <c r="M2" s="303"/>
      <c r="N2" s="303"/>
      <c r="O2" s="303"/>
      <c r="P2" s="303"/>
      <c r="Q2" s="303"/>
      <c r="R2" s="303"/>
      <c r="S2" s="303"/>
      <c r="T2" s="303"/>
      <c r="U2" s="303"/>
      <c r="V2" s="303"/>
      <c r="W2" s="303"/>
    </row>
    <row r="3" spans="1:23" ht="18.649999999999999" customHeight="1" x14ac:dyDescent="0.35">
      <c r="A3" s="303"/>
      <c r="B3" s="303"/>
      <c r="C3" s="303"/>
      <c r="D3" s="303"/>
      <c r="E3" s="303"/>
      <c r="F3" s="303"/>
      <c r="G3" s="303"/>
      <c r="H3" s="303"/>
      <c r="I3" s="303"/>
      <c r="J3" s="303"/>
      <c r="K3" s="303"/>
      <c r="L3" s="303"/>
      <c r="M3" s="303"/>
      <c r="N3" s="303"/>
      <c r="O3" s="303"/>
      <c r="P3" s="303"/>
      <c r="Q3" s="303"/>
      <c r="R3" s="303"/>
      <c r="S3" s="303"/>
      <c r="T3" s="303"/>
      <c r="U3" s="303"/>
      <c r="V3" s="303"/>
      <c r="W3" s="303"/>
    </row>
    <row r="4" spans="1:23" ht="4.5" customHeight="1" x14ac:dyDescent="0.35"/>
    <row r="5" spans="1:23" ht="19" customHeight="1" x14ac:dyDescent="0.35">
      <c r="C5" s="22"/>
      <c r="D5" s="22"/>
      <c r="E5" s="22"/>
      <c r="F5" s="22"/>
      <c r="G5" s="22"/>
      <c r="H5" s="22"/>
      <c r="I5" s="22"/>
      <c r="J5" s="22"/>
      <c r="K5" s="22"/>
      <c r="N5" s="30"/>
      <c r="O5" s="25"/>
    </row>
    <row r="6" spans="1:23" ht="19" customHeight="1" x14ac:dyDescent="0.35">
      <c r="B6" s="84" t="str">
        <f>ROMAN(12,0)&amp;". NET FARM INCOME"</f>
        <v>XII. NET FARM INCOME</v>
      </c>
      <c r="C6" s="85"/>
      <c r="D6" s="85"/>
      <c r="E6" s="278"/>
      <c r="F6" s="35"/>
      <c r="G6" s="35"/>
      <c r="H6" s="35"/>
      <c r="I6" s="2"/>
      <c r="J6" s="2"/>
      <c r="K6" s="2"/>
      <c r="L6" s="3"/>
      <c r="M6" s="4"/>
      <c r="N6" s="7"/>
      <c r="O6" s="18"/>
      <c r="P6" s="7"/>
      <c r="Q6" s="7"/>
    </row>
    <row r="7" spans="1:23" ht="4" customHeight="1" x14ac:dyDescent="0.35">
      <c r="B7" s="414"/>
      <c r="C7" s="414"/>
      <c r="D7" s="279"/>
      <c r="E7" s="279"/>
      <c r="F7" s="7"/>
      <c r="G7" s="7"/>
      <c r="H7" s="7"/>
      <c r="I7" s="7"/>
      <c r="J7" s="7"/>
      <c r="K7" s="7"/>
      <c r="L7" s="7"/>
      <c r="M7" s="7"/>
      <c r="N7" s="7"/>
      <c r="O7" s="7"/>
      <c r="P7" s="7"/>
      <c r="Q7" s="7"/>
    </row>
    <row r="8" spans="1:23" ht="14.15" customHeight="1" x14ac:dyDescent="0.35">
      <c r="B8" s="455" t="s">
        <v>184</v>
      </c>
      <c r="C8" s="456"/>
      <c r="D8" s="456"/>
      <c r="E8" s="456"/>
      <c r="F8" s="456"/>
      <c r="G8" s="456"/>
      <c r="H8" s="456"/>
      <c r="I8" s="456"/>
      <c r="J8" s="456"/>
      <c r="K8" s="462"/>
      <c r="L8" s="381" t="s">
        <v>116</v>
      </c>
      <c r="M8" s="306"/>
      <c r="N8" s="18"/>
      <c r="O8" s="18"/>
      <c r="P8" s="18"/>
      <c r="Q8" s="18"/>
    </row>
    <row r="9" spans="1:23" ht="15" customHeight="1" x14ac:dyDescent="0.35">
      <c r="B9" s="457"/>
      <c r="C9" s="458"/>
      <c r="D9" s="458"/>
      <c r="E9" s="458"/>
      <c r="F9" s="458"/>
      <c r="G9" s="458"/>
      <c r="H9" s="458"/>
      <c r="I9" s="458"/>
      <c r="J9" s="458"/>
      <c r="K9" s="463"/>
      <c r="L9" s="382"/>
      <c r="M9" s="308"/>
      <c r="N9" s="18"/>
      <c r="O9" s="18"/>
      <c r="P9" s="18"/>
      <c r="Q9" s="18"/>
    </row>
    <row r="10" spans="1:23" ht="15" customHeight="1" x14ac:dyDescent="0.35">
      <c r="B10" s="210" t="s">
        <v>191</v>
      </c>
      <c r="C10" s="211" t="s">
        <v>195</v>
      </c>
      <c r="D10" s="211"/>
      <c r="E10" s="211"/>
      <c r="F10" s="212"/>
      <c r="G10" s="212"/>
      <c r="H10" s="212"/>
      <c r="I10" s="212"/>
      <c r="J10" s="212"/>
      <c r="K10" s="213"/>
      <c r="L10" s="545">
        <f>'Income + Direct Exp.'!M18</f>
        <v>0</v>
      </c>
      <c r="M10" s="546"/>
      <c r="N10" s="18"/>
      <c r="O10" s="18"/>
      <c r="P10" s="18"/>
      <c r="Q10" s="18"/>
    </row>
    <row r="11" spans="1:23" ht="15" customHeight="1" x14ac:dyDescent="0.35">
      <c r="B11" s="206" t="s">
        <v>192</v>
      </c>
      <c r="C11" s="207" t="s">
        <v>196</v>
      </c>
      <c r="D11" s="207"/>
      <c r="E11" s="207"/>
      <c r="F11" s="208"/>
      <c r="G11" s="208"/>
      <c r="H11" s="208"/>
      <c r="I11" s="208"/>
      <c r="J11" s="208"/>
      <c r="K11" s="209"/>
      <c r="L11" s="545">
        <f>'Income + Direct Exp.'!M69</f>
        <v>0</v>
      </c>
      <c r="M11" s="546"/>
      <c r="N11" s="18"/>
      <c r="O11" s="18"/>
      <c r="P11" s="18"/>
      <c r="Q11" s="18"/>
    </row>
    <row r="12" spans="1:23" ht="15" customHeight="1" x14ac:dyDescent="0.35">
      <c r="B12" s="206" t="s">
        <v>193</v>
      </c>
      <c r="C12" s="207" t="s">
        <v>194</v>
      </c>
      <c r="D12" s="207"/>
      <c r="E12" s="207"/>
      <c r="F12" s="208"/>
      <c r="G12" s="208"/>
      <c r="H12" s="208"/>
      <c r="I12" s="208"/>
      <c r="J12" s="208"/>
      <c r="K12" s="209"/>
      <c r="L12" s="545">
        <f>'Indirect + Operating Exp.'!M8</f>
        <v>0</v>
      </c>
      <c r="M12" s="546"/>
      <c r="N12" s="18"/>
      <c r="O12" s="18"/>
      <c r="P12" s="18"/>
      <c r="Q12" s="18"/>
    </row>
    <row r="13" spans="1:23" ht="15" customHeight="1" x14ac:dyDescent="0.35">
      <c r="B13" s="296"/>
      <c r="C13" s="297"/>
      <c r="D13" s="297"/>
      <c r="E13" s="297"/>
      <c r="F13" s="214"/>
      <c r="G13" s="214"/>
      <c r="H13" s="214"/>
      <c r="I13" s="214"/>
      <c r="J13" s="214"/>
      <c r="K13" s="215"/>
      <c r="L13" s="197"/>
      <c r="M13" s="198"/>
      <c r="N13" s="18"/>
      <c r="O13" s="18"/>
      <c r="P13" s="18"/>
      <c r="Q13" s="18"/>
    </row>
    <row r="14" spans="1:23" ht="15" customHeight="1" x14ac:dyDescent="0.35">
      <c r="B14" s="206" t="s">
        <v>197</v>
      </c>
      <c r="C14" s="207" t="s">
        <v>198</v>
      </c>
      <c r="D14" s="207"/>
      <c r="E14" s="207"/>
      <c r="F14" s="208"/>
      <c r="G14" s="208"/>
      <c r="H14" s="208"/>
      <c r="I14" s="208"/>
      <c r="J14" s="208"/>
      <c r="K14" s="209"/>
      <c r="L14" s="545">
        <f>'Indirect + Operating Exp.'!M25</f>
        <v>0</v>
      </c>
      <c r="M14" s="546"/>
      <c r="N14" s="18"/>
      <c r="O14" s="18"/>
      <c r="P14" s="18"/>
      <c r="Q14" s="18"/>
    </row>
    <row r="15" spans="1:23" ht="15" customHeight="1" x14ac:dyDescent="0.35">
      <c r="B15" s="206" t="s">
        <v>212</v>
      </c>
      <c r="C15" s="207" t="s">
        <v>213</v>
      </c>
      <c r="D15" s="207"/>
      <c r="E15" s="207"/>
      <c r="F15" s="208"/>
      <c r="G15" s="208"/>
      <c r="H15" s="208"/>
      <c r="I15" s="208"/>
      <c r="J15" s="208"/>
      <c r="K15" s="209"/>
      <c r="L15" s="545">
        <f>'Indirect + Operating Exp.'!M34</f>
        <v>0</v>
      </c>
      <c r="M15" s="546"/>
      <c r="N15" s="18"/>
      <c r="O15" s="18"/>
      <c r="P15" s="18"/>
      <c r="Q15" s="18"/>
    </row>
    <row r="16" spans="1:23" ht="15" customHeight="1" x14ac:dyDescent="0.35">
      <c r="B16" s="206" t="s">
        <v>199</v>
      </c>
      <c r="C16" s="207" t="s">
        <v>214</v>
      </c>
      <c r="D16" s="207"/>
      <c r="E16" s="207"/>
      <c r="F16" s="208"/>
      <c r="G16" s="208"/>
      <c r="H16" s="208"/>
      <c r="I16" s="208"/>
      <c r="J16" s="208"/>
      <c r="K16" s="209"/>
      <c r="L16" s="545">
        <f>'Indirect + Operating Exp.'!M35</f>
        <v>0</v>
      </c>
      <c r="M16" s="546"/>
      <c r="N16" s="18"/>
      <c r="O16" s="18"/>
      <c r="P16" s="18"/>
      <c r="Q16" s="18"/>
    </row>
    <row r="17" spans="2:17" x14ac:dyDescent="0.35">
      <c r="B17" s="226" t="s">
        <v>200</v>
      </c>
      <c r="C17" s="227" t="s">
        <v>87</v>
      </c>
      <c r="D17" s="227"/>
      <c r="E17" s="227"/>
      <c r="F17" s="227"/>
      <c r="G17" s="227"/>
      <c r="H17" s="227"/>
      <c r="I17" s="227"/>
      <c r="J17" s="227"/>
      <c r="K17" s="228"/>
      <c r="L17" s="545">
        <f>'Indirect + Operating Exp.'!M36</f>
        <v>0</v>
      </c>
      <c r="M17" s="546"/>
      <c r="N17" s="18"/>
      <c r="O17" s="18"/>
      <c r="P17" s="18"/>
      <c r="Q17" s="18"/>
    </row>
    <row r="18" spans="2:17" x14ac:dyDescent="0.35">
      <c r="B18" s="68"/>
      <c r="C18" s="196"/>
      <c r="D18" s="196"/>
      <c r="E18" s="60"/>
      <c r="F18" s="60"/>
      <c r="G18" s="60"/>
      <c r="H18" s="60"/>
      <c r="I18" s="60"/>
      <c r="J18" s="60"/>
      <c r="K18" s="92"/>
      <c r="L18" s="291"/>
      <c r="M18" s="65"/>
      <c r="N18" s="18"/>
      <c r="O18" s="18"/>
      <c r="P18" s="18"/>
      <c r="Q18" s="18"/>
    </row>
    <row r="19" spans="2:17" ht="16.5" x14ac:dyDescent="0.35">
      <c r="B19" s="230"/>
      <c r="C19" s="277" t="s">
        <v>215</v>
      </c>
      <c r="D19" s="202"/>
      <c r="E19" s="203"/>
      <c r="F19" s="219" t="s">
        <v>17</v>
      </c>
      <c r="G19" s="203"/>
      <c r="H19" s="203"/>
      <c r="I19" s="203"/>
      <c r="J19" s="203"/>
      <c r="K19" s="204"/>
      <c r="L19" s="341">
        <f>L10-L17</f>
        <v>0</v>
      </c>
      <c r="M19" s="342"/>
      <c r="N19" s="18"/>
      <c r="O19" s="18"/>
      <c r="P19" s="18"/>
      <c r="Q19" s="18"/>
    </row>
    <row r="20" spans="2:17" x14ac:dyDescent="0.35">
      <c r="B20" s="201" t="s">
        <v>201</v>
      </c>
      <c r="C20" s="229" t="s">
        <v>202</v>
      </c>
      <c r="D20" s="217"/>
      <c r="E20" s="216"/>
      <c r="F20" s="216"/>
      <c r="G20" s="216"/>
      <c r="H20" s="216"/>
      <c r="I20" s="216"/>
      <c r="J20" s="216"/>
      <c r="K20" s="218"/>
      <c r="L20" s="341">
        <f>'Capital Exp.'!S36</f>
        <v>0</v>
      </c>
      <c r="M20" s="342"/>
      <c r="N20" s="18"/>
      <c r="O20" s="18"/>
      <c r="P20" s="18"/>
      <c r="Q20" s="18"/>
    </row>
    <row r="21" spans="2:17" x14ac:dyDescent="0.35">
      <c r="B21" s="275" t="s">
        <v>203</v>
      </c>
      <c r="C21" s="231" t="s">
        <v>204</v>
      </c>
      <c r="D21" s="200"/>
      <c r="E21" s="199"/>
      <c r="F21" s="199"/>
      <c r="G21" s="199"/>
      <c r="H21" s="199"/>
      <c r="I21" s="199"/>
      <c r="J21" s="199"/>
      <c r="K21" s="91"/>
      <c r="L21" s="341">
        <f>'Capital Exp.'!S53</f>
        <v>0</v>
      </c>
      <c r="M21" s="342"/>
      <c r="N21" s="18"/>
      <c r="O21" s="18"/>
      <c r="P21" s="18"/>
      <c r="Q21" s="18"/>
    </row>
    <row r="22" spans="2:17" x14ac:dyDescent="0.35">
      <c r="B22" s="205" t="s">
        <v>218</v>
      </c>
      <c r="C22" s="277" t="s">
        <v>216</v>
      </c>
      <c r="D22" s="202"/>
      <c r="E22" s="203"/>
      <c r="F22" s="203"/>
      <c r="G22" s="203"/>
      <c r="H22" s="533"/>
      <c r="I22" s="533"/>
      <c r="J22" s="533"/>
      <c r="K22" s="204"/>
      <c r="L22" s="534">
        <f>(L10-(L17+L20+L21))</f>
        <v>0</v>
      </c>
      <c r="M22" s="342"/>
      <c r="N22" s="18"/>
      <c r="O22" s="18"/>
      <c r="P22" s="18"/>
      <c r="Q22" s="18"/>
    </row>
    <row r="23" spans="2:17" ht="16.5" x14ac:dyDescent="0.35">
      <c r="B23" s="37" t="s">
        <v>17</v>
      </c>
      <c r="C23" s="298" t="str">
        <f>"'Net Returns Over Operating Expenses' is calculated by subtracting Total Operating Expenses (" &amp; ROMAN(1,0) &amp; ") from Total Income (A)."</f>
        <v>'Net Returns Over Operating Expenses' is calculated by subtracting Total Operating Expenses (I) from Total Income (A).</v>
      </c>
      <c r="D23" s="298"/>
      <c r="E23" s="73"/>
      <c r="F23" s="73"/>
      <c r="G23" s="73"/>
      <c r="H23" s="169"/>
      <c r="I23" s="169"/>
      <c r="J23" s="169"/>
      <c r="K23" s="169"/>
      <c r="L23" s="288"/>
      <c r="M23" s="281"/>
      <c r="N23" s="18"/>
      <c r="O23" s="18"/>
      <c r="P23" s="18"/>
      <c r="Q23" s="18"/>
    </row>
    <row r="24" spans="2:17" s="18" customFormat="1" x14ac:dyDescent="0.35">
      <c r="B24" s="284"/>
      <c r="C24" s="283"/>
      <c r="D24" s="283"/>
      <c r="E24" s="285"/>
      <c r="F24" s="285"/>
      <c r="G24" s="285"/>
      <c r="H24" s="285"/>
      <c r="I24" s="285"/>
      <c r="J24" s="285"/>
      <c r="K24" s="285"/>
      <c r="L24" s="280"/>
      <c r="M24" s="280"/>
      <c r="N24" s="280"/>
      <c r="O24" s="280"/>
    </row>
    <row r="25" spans="2:17" s="18" customFormat="1" ht="19" customHeight="1" x14ac:dyDescent="0.35">
      <c r="B25" s="128" t="str">
        <f>ROMAN(13,0) &amp; ". SUMMARY OF INCOME &amp; COST OF PRODUCTION (COP) PER UNIT"</f>
        <v>XIII. SUMMARY OF INCOME &amp; COST OF PRODUCTION (COP) PER UNIT</v>
      </c>
      <c r="C25" s="286"/>
      <c r="D25" s="286"/>
      <c r="E25" s="292"/>
      <c r="F25" s="292"/>
      <c r="G25" s="292"/>
      <c r="H25" s="292"/>
      <c r="I25" s="292"/>
      <c r="J25" s="292"/>
      <c r="K25" s="292"/>
      <c r="L25" s="270"/>
      <c r="M25" s="271"/>
      <c r="N25" s="280"/>
      <c r="O25" s="280"/>
    </row>
    <row r="26" spans="2:17" s="18" customFormat="1" ht="4" customHeight="1" x14ac:dyDescent="0.35">
      <c r="B26" s="284"/>
      <c r="C26" s="283"/>
      <c r="D26" s="283"/>
      <c r="E26" s="285"/>
      <c r="F26" s="285"/>
      <c r="G26" s="285"/>
      <c r="H26" s="285"/>
      <c r="I26" s="285"/>
      <c r="J26" s="285"/>
      <c r="K26" s="285"/>
      <c r="L26" s="280"/>
      <c r="M26" s="280"/>
      <c r="N26" s="280"/>
      <c r="O26" s="280"/>
    </row>
    <row r="27" spans="2:17" s="18" customFormat="1" ht="15" customHeight="1" x14ac:dyDescent="0.35">
      <c r="B27" s="537" t="s">
        <v>117</v>
      </c>
      <c r="C27" s="538"/>
      <c r="D27" s="294"/>
      <c r="E27" s="88" t="s">
        <v>17</v>
      </c>
      <c r="F27" s="425" t="s">
        <v>223</v>
      </c>
      <c r="G27" s="91"/>
      <c r="H27" s="425" t="s">
        <v>118</v>
      </c>
      <c r="I27" s="91"/>
      <c r="J27" s="425" t="s">
        <v>120</v>
      </c>
      <c r="K27" s="91"/>
      <c r="L27" s="273" t="str">
        <f>IF('Primary Inputs'!$G$7="","PER LB OR KG MEAT",IF('Primary Inputs'!$G$7="Imperial","PER LB MEAT",(IF('Primary Inputs'!$G$7="Metric","PER KG MEAT"))))</f>
        <v>PER LB OR KG MEAT</v>
      </c>
      <c r="M27" s="47"/>
      <c r="N27" s="280"/>
      <c r="O27" s="280"/>
    </row>
    <row r="28" spans="2:17" s="18" customFormat="1" ht="15" customHeight="1" x14ac:dyDescent="0.35">
      <c r="B28" s="539"/>
      <c r="C28" s="540"/>
      <c r="D28" s="295"/>
      <c r="E28" s="89"/>
      <c r="F28" s="428"/>
      <c r="G28" s="81" t="s">
        <v>94</v>
      </c>
      <c r="H28" s="428"/>
      <c r="I28" s="81" t="s">
        <v>96</v>
      </c>
      <c r="J28" s="428"/>
      <c r="K28" s="81" t="s">
        <v>96</v>
      </c>
      <c r="L28" s="274" t="str">
        <f>IF('Primary Inputs'!$G$7="","($/lb or kg meat)",IF('Primary Inputs'!$G$7="Imperial","($/lb)",(IF('Primary Inputs'!$G$7="Metric","($/kg)"))))</f>
        <v>($/lb or kg meat)</v>
      </c>
      <c r="M28" s="81" t="s">
        <v>96</v>
      </c>
      <c r="N28" s="280"/>
      <c r="O28" s="280"/>
    </row>
    <row r="29" spans="2:17" s="18" customFormat="1" ht="15" customHeight="1" x14ac:dyDescent="0.35">
      <c r="B29" s="548" t="s">
        <v>241</v>
      </c>
      <c r="C29" s="549"/>
      <c r="D29" s="549"/>
      <c r="E29" s="240" t="s">
        <v>96</v>
      </c>
      <c r="F29" s="274"/>
      <c r="G29" s="81"/>
      <c r="H29" s="535" t="str">
        <f>IFERROR(('Income + Direct Exp.'!M10/'Income + Direct Exp.'!M18),"0.00")</f>
        <v>0.00</v>
      </c>
      <c r="I29" s="550"/>
      <c r="J29" s="535" t="str">
        <f>IFERROR(('Income + Direct Exp.'!M11/'Income + Direct Exp.'!M18),"0.00")</f>
        <v>0.00</v>
      </c>
      <c r="K29" s="536"/>
      <c r="L29" s="535" t="str">
        <f>IFERROR((('Income + Direct Exp.'!M14+'Income + Direct Exp.'!M15+'Income + Direct Exp.'!M16+'Income + Direct Exp.'!M17)/'Income + Direct Exp.'!M18),"0.00")</f>
        <v>0.00</v>
      </c>
      <c r="M29" s="536"/>
      <c r="N29" s="280"/>
      <c r="O29" s="280"/>
    </row>
    <row r="30" spans="2:17" s="18" customFormat="1" x14ac:dyDescent="0.35">
      <c r="B30" s="67" t="s">
        <v>191</v>
      </c>
      <c r="C30" s="293" t="s">
        <v>205</v>
      </c>
      <c r="D30" s="87"/>
      <c r="E30" s="86"/>
      <c r="F30" s="530">
        <f>IFERROR((L10/'Primary Inputs'!E10),0)</f>
        <v>0</v>
      </c>
      <c r="G30" s="531"/>
      <c r="H30" s="530">
        <f>IFERROR((L10*$H$29)/'Primary Inputs'!$E$14,0)</f>
        <v>0</v>
      </c>
      <c r="I30" s="531"/>
      <c r="J30" s="530">
        <f>IFERROR((L10*$J$29)/'Primary Inputs'!$E$15,0)</f>
        <v>0</v>
      </c>
      <c r="K30" s="531"/>
      <c r="L30" s="532">
        <f>IFERROR((L10*$L$29)/(('Income + Direct Exp.'!$E$14*'Income + Direct Exp.'!$G$14)+('Income + Direct Exp.'!$E$15*'Income + Direct Exp.'!$G$15)+('Income + Direct Exp.'!$E$16*'Income + Direct Exp.'!$G$16)+('Income + Direct Exp.'!$G$17)),0)</f>
        <v>0</v>
      </c>
      <c r="M30" s="342"/>
      <c r="N30" s="280"/>
      <c r="O30" s="280"/>
    </row>
    <row r="31" spans="2:17" s="18" customFormat="1" x14ac:dyDescent="0.35">
      <c r="B31" s="272" t="s">
        <v>192</v>
      </c>
      <c r="C31" s="276" t="s">
        <v>196</v>
      </c>
      <c r="D31" s="82"/>
      <c r="E31" s="83"/>
      <c r="F31" s="530">
        <f>IFERROR((L11/'Primary Inputs'!E10),0)</f>
        <v>0</v>
      </c>
      <c r="G31" s="531"/>
      <c r="H31" s="530">
        <f>IFERROR((L11*$H$29)/'Primary Inputs'!$E$14,0)</f>
        <v>0</v>
      </c>
      <c r="I31" s="531"/>
      <c r="J31" s="530">
        <f>IFERROR((L11*$J$29)/'Primary Inputs'!$E$15,0)</f>
        <v>0</v>
      </c>
      <c r="K31" s="531"/>
      <c r="L31" s="532">
        <f>IFERROR((L11*$L$29)/(('Income + Direct Exp.'!$E$14*'Income + Direct Exp.'!$G$14)+('Income + Direct Exp.'!$E$15*'Income + Direct Exp.'!$G$15)+('Income + Direct Exp.'!$E$16*'Income + Direct Exp.'!$G$16)+('Income + Direct Exp.'!$G$17)),0)</f>
        <v>0</v>
      </c>
      <c r="M31" s="342"/>
      <c r="N31" s="280"/>
      <c r="O31" s="280"/>
    </row>
    <row r="32" spans="2:17" s="18" customFormat="1" x14ac:dyDescent="0.35">
      <c r="B32" s="272" t="s">
        <v>193</v>
      </c>
      <c r="C32" s="276" t="s">
        <v>194</v>
      </c>
      <c r="D32" s="82"/>
      <c r="E32" s="83"/>
      <c r="F32" s="530">
        <f>IFERROR((L12/'Primary Inputs'!E10),0)</f>
        <v>0</v>
      </c>
      <c r="G32" s="531"/>
      <c r="H32" s="530">
        <f>IFERROR((L12*$H$29)/'Primary Inputs'!$E$14,0)</f>
        <v>0</v>
      </c>
      <c r="I32" s="531"/>
      <c r="J32" s="530">
        <f>IFERROR((L12*$J$29)/'Primary Inputs'!$E$15,0)</f>
        <v>0</v>
      </c>
      <c r="K32" s="531"/>
      <c r="L32" s="532">
        <f>IFERROR((L12*$L$29)/(('Income + Direct Exp.'!$E$14*'Income + Direct Exp.'!$G$14)+('Income + Direct Exp.'!$E$15*'Income + Direct Exp.'!$G$15)+('Income + Direct Exp.'!$E$16*'Income + Direct Exp.'!$G$16)+('Income + Direct Exp.'!$G$17)),0)</f>
        <v>0</v>
      </c>
      <c r="M32" s="342"/>
      <c r="N32" s="280"/>
      <c r="O32" s="280"/>
    </row>
    <row r="33" spans="2:26" s="18" customFormat="1" x14ac:dyDescent="0.35">
      <c r="B33" s="272"/>
      <c r="C33" s="82"/>
      <c r="D33" s="82"/>
      <c r="E33" s="58"/>
      <c r="F33" s="58"/>
      <c r="G33" s="58"/>
      <c r="H33" s="58"/>
      <c r="I33" s="58"/>
      <c r="J33" s="58"/>
      <c r="K33" s="58"/>
      <c r="L33" s="291"/>
      <c r="M33" s="65"/>
      <c r="N33" s="280"/>
      <c r="O33" s="280"/>
    </row>
    <row r="34" spans="2:26" s="18" customFormat="1" x14ac:dyDescent="0.35">
      <c r="B34" s="67" t="s">
        <v>197</v>
      </c>
      <c r="C34" s="293" t="s">
        <v>198</v>
      </c>
      <c r="D34" s="87"/>
      <c r="E34" s="86"/>
      <c r="F34" s="530">
        <f>IFERROR((L14/'Primary Inputs'!E10),0)</f>
        <v>0</v>
      </c>
      <c r="G34" s="531"/>
      <c r="H34" s="530">
        <f>IFERROR((L14*$H$29)/'Primary Inputs'!$E$14,0)</f>
        <v>0</v>
      </c>
      <c r="I34" s="531"/>
      <c r="J34" s="530">
        <f>IFERROR((L14*$J$29)/'Primary Inputs'!$E$15,0)</f>
        <v>0</v>
      </c>
      <c r="K34" s="531"/>
      <c r="L34" s="341">
        <f>IFERROR((L14*$L$29)/(('Income + Direct Exp.'!$E$14*'Income + Direct Exp.'!$G$14)+('Income + Direct Exp.'!$E$15*'Income + Direct Exp.'!$G$15)+('Income + Direct Exp.'!$E$16*'Income + Direct Exp.'!$G$16)+('Income + Direct Exp.'!$G$17)),0)</f>
        <v>0</v>
      </c>
      <c r="M34" s="342"/>
      <c r="N34" s="280"/>
      <c r="O34" s="280"/>
    </row>
    <row r="35" spans="2:26" s="18" customFormat="1" x14ac:dyDescent="0.35">
      <c r="B35" s="67" t="s">
        <v>212</v>
      </c>
      <c r="C35" s="293" t="s">
        <v>213</v>
      </c>
      <c r="D35" s="87"/>
      <c r="E35" s="86"/>
      <c r="F35" s="530">
        <f>IFERROR((L15/'Primary Inputs'!E10),0)</f>
        <v>0</v>
      </c>
      <c r="G35" s="531"/>
      <c r="H35" s="530">
        <f>IFERROR((L15*$H$29)/'Primary Inputs'!$E$14,0)</f>
        <v>0</v>
      </c>
      <c r="I35" s="531"/>
      <c r="J35" s="530">
        <f>IFERROR((L15*$J$29)/'Primary Inputs'!$E$15,0)</f>
        <v>0</v>
      </c>
      <c r="K35" s="531"/>
      <c r="L35" s="341">
        <f>IFERROR((L15*$L$29)/(('Income + Direct Exp.'!$E$14*'Income + Direct Exp.'!$G$14)+('Income + Direct Exp.'!$E$15*'Income + Direct Exp.'!$G$15)+('Income + Direct Exp.'!$E$16*'Income + Direct Exp.'!$G$16)+('Income + Direct Exp.'!$G$17)),0)</f>
        <v>0</v>
      </c>
      <c r="M35" s="342"/>
      <c r="N35" s="280"/>
      <c r="O35" s="280"/>
    </row>
    <row r="36" spans="2:26" s="18" customFormat="1" x14ac:dyDescent="0.35">
      <c r="B36" s="272" t="s">
        <v>199</v>
      </c>
      <c r="C36" s="276" t="s">
        <v>214</v>
      </c>
      <c r="D36" s="82"/>
      <c r="E36" s="83"/>
      <c r="F36" s="530">
        <f>IFERROR((L16/'Primary Inputs'!E10),0)</f>
        <v>0</v>
      </c>
      <c r="G36" s="531"/>
      <c r="H36" s="530">
        <f>IFERROR((L16*$H$29)/'Primary Inputs'!$E$14,0)</f>
        <v>0</v>
      </c>
      <c r="I36" s="531"/>
      <c r="J36" s="530">
        <f>IFERROR((L16*$J$29)/'Primary Inputs'!$E$15,0)</f>
        <v>0</v>
      </c>
      <c r="K36" s="531"/>
      <c r="L36" s="341">
        <f>IFERROR((L16*$L$29)/(('Income + Direct Exp.'!$E$14*'Income + Direct Exp.'!$G$14)+('Income + Direct Exp.'!$E$15*'Income + Direct Exp.'!$G$15)+('Income + Direct Exp.'!$E$16*'Income + Direct Exp.'!$G$16)+('Income + Direct Exp.'!$G$17)),0)</f>
        <v>0</v>
      </c>
      <c r="M36" s="342"/>
      <c r="N36" s="280"/>
      <c r="O36" s="280"/>
    </row>
    <row r="37" spans="2:26" s="18" customFormat="1" x14ac:dyDescent="0.35">
      <c r="B37" s="272" t="s">
        <v>200</v>
      </c>
      <c r="C37" s="276" t="s">
        <v>87</v>
      </c>
      <c r="D37" s="82"/>
      <c r="E37" s="83"/>
      <c r="F37" s="530">
        <f>IFERROR((L17/'Primary Inputs'!E10),0)</f>
        <v>0</v>
      </c>
      <c r="G37" s="531"/>
      <c r="H37" s="530">
        <f>IFERROR((L17*$H$29)/'Primary Inputs'!$E$14,0)</f>
        <v>0</v>
      </c>
      <c r="I37" s="531"/>
      <c r="J37" s="530">
        <f>IFERROR((L17*$J$29)/'Primary Inputs'!$E$15,0)</f>
        <v>0</v>
      </c>
      <c r="K37" s="531"/>
      <c r="L37" s="341">
        <f>IFERROR((L17*$L$29)/(('Income + Direct Exp.'!$E$14*'Income + Direct Exp.'!$G$14)+('Income + Direct Exp.'!$E$15*'Income + Direct Exp.'!$G$15)+('Income + Direct Exp.'!$E$16*'Income + Direct Exp.'!$G$16)+('Income + Direct Exp.'!$G$17)),0)</f>
        <v>0</v>
      </c>
      <c r="M37" s="342"/>
      <c r="N37" s="280"/>
      <c r="O37" s="280"/>
    </row>
    <row r="38" spans="2:26" s="18" customFormat="1" x14ac:dyDescent="0.35">
      <c r="B38" s="272"/>
      <c r="C38" s="82"/>
      <c r="D38" s="82"/>
      <c r="E38" s="58"/>
      <c r="F38" s="58"/>
      <c r="G38" s="58"/>
      <c r="H38" s="58"/>
      <c r="I38" s="58"/>
      <c r="J38" s="58"/>
      <c r="K38" s="58"/>
      <c r="L38" s="291"/>
      <c r="M38" s="65"/>
      <c r="N38" s="280"/>
      <c r="O38" s="280"/>
    </row>
    <row r="39" spans="2:26" s="18" customFormat="1" ht="16.5" x14ac:dyDescent="0.35">
      <c r="B39" s="67"/>
      <c r="C39" s="293" t="s">
        <v>215</v>
      </c>
      <c r="D39" s="87"/>
      <c r="E39" s="88"/>
      <c r="F39" s="530">
        <f>IFERROR((L19/'Primary Inputs'!E10),0)</f>
        <v>0</v>
      </c>
      <c r="G39" s="531"/>
      <c r="H39" s="530">
        <f>IFERROR((L19*$H$29)/'Primary Inputs'!$E$14,0)</f>
        <v>0</v>
      </c>
      <c r="I39" s="531"/>
      <c r="J39" s="530">
        <f>IFERROR((L19*$J$29)/'Primary Inputs'!$E$15,0)</f>
        <v>0</v>
      </c>
      <c r="K39" s="531"/>
      <c r="L39" s="341">
        <f>IFERROR((L19*$L$29)/(('Income + Direct Exp.'!$E$14*'Income + Direct Exp.'!$G$14)+('Income + Direct Exp.'!$E$15*'Income + Direct Exp.'!$G$15)+('Income + Direct Exp.'!$E$16*'Income + Direct Exp.'!$G$16)+('Income + Direct Exp.'!$G$17)),0)</f>
        <v>0</v>
      </c>
      <c r="M39" s="342"/>
      <c r="N39" s="280"/>
      <c r="O39" s="280"/>
    </row>
    <row r="40" spans="2:26" s="18" customFormat="1" x14ac:dyDescent="0.35">
      <c r="B40" s="272" t="s">
        <v>201</v>
      </c>
      <c r="C40" s="276" t="s">
        <v>202</v>
      </c>
      <c r="D40" s="82"/>
      <c r="E40" s="83"/>
      <c r="F40" s="530">
        <f>IFERROR((L20/'Primary Inputs'!E10),0)</f>
        <v>0</v>
      </c>
      <c r="G40" s="531"/>
      <c r="H40" s="530">
        <f>IFERROR((L20*$H$29)/'Primary Inputs'!$E$14,0)</f>
        <v>0</v>
      </c>
      <c r="I40" s="531"/>
      <c r="J40" s="530">
        <f>IFERROR((L20*$J$29)/'Primary Inputs'!$E$15,0)</f>
        <v>0</v>
      </c>
      <c r="K40" s="531"/>
      <c r="L40" s="341">
        <f>IFERROR((L20*$L$29)/(('Income + Direct Exp.'!$E$14*'Income + Direct Exp.'!$G$14)+('Income + Direct Exp.'!$E$15*'Income + Direct Exp.'!$G$15)+('Income + Direct Exp.'!$E$16*'Income + Direct Exp.'!$G$16)+('Income + Direct Exp.'!$G$17)),0)</f>
        <v>0</v>
      </c>
      <c r="M40" s="342"/>
      <c r="N40" s="280"/>
      <c r="O40" s="280"/>
    </row>
    <row r="41" spans="2:26" s="18" customFormat="1" x14ac:dyDescent="0.35">
      <c r="B41" s="272" t="s">
        <v>203</v>
      </c>
      <c r="C41" s="276" t="s">
        <v>204</v>
      </c>
      <c r="D41" s="82"/>
      <c r="E41" s="83"/>
      <c r="F41" s="530">
        <f>IFERROR((L21/'Primary Inputs'!E10),0)</f>
        <v>0</v>
      </c>
      <c r="G41" s="531"/>
      <c r="H41" s="530">
        <f>IFERROR((L21*$H$29)/'Primary Inputs'!$E$14,0)</f>
        <v>0</v>
      </c>
      <c r="I41" s="531"/>
      <c r="J41" s="530">
        <f>IFERROR((L21*$J$29)/'Primary Inputs'!$E$15,0)</f>
        <v>0</v>
      </c>
      <c r="K41" s="531"/>
      <c r="L41" s="341">
        <f>IFERROR((L21*$L$29)/(('Income + Direct Exp.'!$E$14*'Income + Direct Exp.'!$G$14)+('Income + Direct Exp.'!$E$15*'Income + Direct Exp.'!$G$15)+('Income + Direct Exp.'!$E$16*'Income + Direct Exp.'!$G$16)+('Income + Direct Exp.'!$G$17)),0)</f>
        <v>0</v>
      </c>
      <c r="M41" s="342"/>
      <c r="N41" s="280"/>
      <c r="O41" s="280"/>
    </row>
    <row r="42" spans="2:26" s="18" customFormat="1" x14ac:dyDescent="0.35">
      <c r="B42" s="272" t="s">
        <v>218</v>
      </c>
      <c r="C42" s="276" t="s">
        <v>206</v>
      </c>
      <c r="D42" s="82"/>
      <c r="E42" s="83"/>
      <c r="F42" s="530">
        <f>IFERROR((L22/'Primary Inputs'!E10),0)</f>
        <v>0</v>
      </c>
      <c r="G42" s="531"/>
      <c r="H42" s="530">
        <f>IFERROR((L22*$H$29)/'Primary Inputs'!$E$14,0)</f>
        <v>0</v>
      </c>
      <c r="I42" s="531"/>
      <c r="J42" s="530">
        <f>IFERROR((L22*$J$29)/'Primary Inputs'!$E$15,0)</f>
        <v>0</v>
      </c>
      <c r="K42" s="531"/>
      <c r="L42" s="341">
        <f>IFERROR((L22*$L$29)/(('Income + Direct Exp.'!$E$14*'Income + Direct Exp.'!$G$14)+('Income + Direct Exp.'!$E$15*'Income + Direct Exp.'!$G$15)+('Income + Direct Exp.'!$E$16*'Income + Direct Exp.'!$G$16)+('Income + Direct Exp.'!$G$17)),0)</f>
        <v>0</v>
      </c>
      <c r="M42" s="342"/>
      <c r="N42" s="280"/>
      <c r="O42" s="280"/>
    </row>
    <row r="43" spans="2:26" ht="16.5" customHeight="1" x14ac:dyDescent="0.35">
      <c r="B43" s="37" t="s">
        <v>17</v>
      </c>
      <c r="C43" s="454" t="str">
        <f>"Per unit figures for these parameters are calculated by taking 'Enterprise Budget Worksheet' totals (Section XII) and dividing each by the respective # sows, # weaners sold and/or # market hogs sold (Section I) and/or # lb" &amp; " or kg meat cuts sold (Section V)."</f>
        <v>Per unit figures for these parameters are calculated by taking 'Enterprise Budget Worksheet' totals (Section XII) and dividing each by the respective # sows, # weaners sold and/or # market hogs sold (Section I) and/or # lb or kg meat cuts sold (Section V).</v>
      </c>
      <c r="D43" s="454"/>
      <c r="E43" s="454"/>
      <c r="F43" s="454"/>
      <c r="G43" s="454"/>
      <c r="H43" s="454"/>
      <c r="I43" s="454"/>
      <c r="J43" s="454"/>
      <c r="K43" s="454"/>
      <c r="L43" s="454"/>
      <c r="M43" s="454"/>
      <c r="N43" s="18"/>
      <c r="O43" s="18"/>
      <c r="P43" s="18"/>
      <c r="Q43" s="18"/>
      <c r="R43" s="18"/>
      <c r="S43" s="18"/>
      <c r="Z43" s="9"/>
    </row>
    <row r="44" spans="2:26" ht="16.5" customHeight="1" x14ac:dyDescent="0.35">
      <c r="C44" s="454"/>
      <c r="D44" s="454"/>
      <c r="E44" s="454"/>
      <c r="F44" s="454"/>
      <c r="G44" s="454"/>
      <c r="H44" s="454"/>
      <c r="I44" s="454"/>
      <c r="J44" s="454"/>
      <c r="K44" s="454"/>
      <c r="L44" s="454"/>
      <c r="M44" s="454"/>
      <c r="N44" s="18"/>
      <c r="O44" s="18"/>
      <c r="P44" s="18"/>
      <c r="Q44" s="18"/>
      <c r="R44" s="18"/>
      <c r="S44" s="18"/>
      <c r="Z44" s="9"/>
    </row>
    <row r="45" spans="2:26" ht="16.5" customHeight="1" x14ac:dyDescent="0.35">
      <c r="B45" s="37" t="s">
        <v>96</v>
      </c>
      <c r="C45" s="454" t="s">
        <v>242</v>
      </c>
      <c r="D45" s="454"/>
      <c r="E45" s="454"/>
      <c r="F45" s="454"/>
      <c r="G45" s="454"/>
      <c r="H45" s="454"/>
      <c r="I45" s="454"/>
      <c r="J45" s="454"/>
      <c r="K45" s="454"/>
      <c r="L45" s="454"/>
      <c r="M45" s="454"/>
      <c r="N45" s="18"/>
      <c r="O45" s="18"/>
      <c r="P45" s="18"/>
      <c r="Q45" s="18"/>
      <c r="R45" s="18"/>
      <c r="S45" s="18"/>
      <c r="Z45" s="9"/>
    </row>
    <row r="46" spans="2:26" ht="16.5" customHeight="1" x14ac:dyDescent="0.35">
      <c r="C46" s="454"/>
      <c r="D46" s="454"/>
      <c r="E46" s="454"/>
      <c r="F46" s="454"/>
      <c r="G46" s="454"/>
      <c r="H46" s="454"/>
      <c r="I46" s="454"/>
      <c r="J46" s="454"/>
      <c r="K46" s="454"/>
      <c r="L46" s="454"/>
      <c r="M46" s="454"/>
      <c r="N46" s="18"/>
      <c r="O46" s="18"/>
      <c r="P46" s="18"/>
      <c r="Q46" s="18"/>
      <c r="R46" s="18"/>
      <c r="S46" s="18"/>
      <c r="Z46" s="9"/>
    </row>
    <row r="47" spans="2:26" ht="16.5" customHeight="1" x14ac:dyDescent="0.35">
      <c r="C47" s="454" t="s">
        <v>251</v>
      </c>
      <c r="D47" s="454"/>
      <c r="E47" s="454"/>
      <c r="F47" s="454"/>
      <c r="G47" s="454"/>
      <c r="H47" s="454"/>
      <c r="I47" s="454"/>
      <c r="J47" s="454"/>
      <c r="K47" s="454"/>
      <c r="L47" s="454"/>
      <c r="M47" s="454"/>
      <c r="N47" s="18"/>
      <c r="O47" s="18"/>
      <c r="P47" s="18"/>
      <c r="Q47" s="18"/>
      <c r="R47" s="18"/>
      <c r="S47" s="18"/>
      <c r="Z47" s="9"/>
    </row>
    <row r="48" spans="2:26" ht="16.5" customHeight="1" x14ac:dyDescent="0.35">
      <c r="C48" s="454"/>
      <c r="D48" s="454"/>
      <c r="E48" s="454"/>
      <c r="F48" s="454"/>
      <c r="G48" s="454"/>
      <c r="H48" s="454"/>
      <c r="I48" s="454"/>
      <c r="J48" s="454"/>
      <c r="K48" s="454"/>
      <c r="L48" s="454"/>
      <c r="M48" s="454"/>
      <c r="N48" s="18"/>
      <c r="O48" s="18"/>
      <c r="P48" s="18"/>
      <c r="Q48" s="18"/>
      <c r="R48" s="18"/>
      <c r="S48" s="18"/>
      <c r="Z48" s="9"/>
    </row>
    <row r="49" spans="2:26" ht="16.5" customHeight="1" x14ac:dyDescent="0.35">
      <c r="C49" s="454"/>
      <c r="D49" s="454"/>
      <c r="E49" s="454"/>
      <c r="F49" s="454"/>
      <c r="G49" s="454"/>
      <c r="H49" s="454"/>
      <c r="I49" s="454"/>
      <c r="J49" s="454"/>
      <c r="K49" s="454"/>
      <c r="L49" s="454"/>
      <c r="M49" s="454"/>
      <c r="N49" s="18"/>
      <c r="O49" s="18"/>
      <c r="P49" s="18"/>
      <c r="Q49" s="18"/>
      <c r="R49" s="18"/>
      <c r="S49" s="18"/>
      <c r="Z49" s="9"/>
    </row>
    <row r="50" spans="2:26" ht="16.5" customHeight="1" x14ac:dyDescent="0.35">
      <c r="C50" s="454"/>
      <c r="D50" s="454"/>
      <c r="E50" s="454"/>
      <c r="F50" s="454"/>
      <c r="G50" s="454"/>
      <c r="H50" s="454"/>
      <c r="I50" s="454"/>
      <c r="J50" s="454"/>
      <c r="K50" s="454"/>
      <c r="L50" s="454"/>
      <c r="M50" s="454"/>
      <c r="N50" s="18"/>
      <c r="O50" s="18"/>
      <c r="P50" s="18"/>
      <c r="Q50" s="18"/>
      <c r="R50" s="18"/>
      <c r="S50" s="18"/>
      <c r="Z50" s="9"/>
    </row>
    <row r="51" spans="2:26" ht="11.5" customHeight="1" x14ac:dyDescent="0.35">
      <c r="C51" s="454"/>
      <c r="D51" s="454"/>
      <c r="E51" s="454"/>
      <c r="F51" s="454"/>
      <c r="G51" s="454"/>
      <c r="H51" s="454"/>
      <c r="I51" s="454"/>
      <c r="J51" s="454"/>
      <c r="K51" s="454"/>
      <c r="L51" s="454"/>
      <c r="M51" s="454"/>
      <c r="N51" s="18"/>
      <c r="O51" s="18"/>
      <c r="P51" s="18"/>
      <c r="Q51" s="18"/>
      <c r="R51" s="18"/>
      <c r="S51" s="18"/>
      <c r="Z51" s="9"/>
    </row>
    <row r="52" spans="2:26" ht="16.5" customHeight="1" x14ac:dyDescent="0.35">
      <c r="B52" s="37" t="s">
        <v>94</v>
      </c>
      <c r="C52" s="454" t="s">
        <v>243</v>
      </c>
      <c r="D52" s="454"/>
      <c r="E52" s="454"/>
      <c r="F52" s="454"/>
      <c r="G52" s="454"/>
      <c r="H52" s="454"/>
      <c r="I52" s="454"/>
      <c r="J52" s="454"/>
      <c r="K52" s="454"/>
      <c r="L52" s="454"/>
      <c r="M52" s="454"/>
      <c r="N52" s="18"/>
      <c r="O52" s="18"/>
      <c r="P52" s="18"/>
      <c r="Q52" s="18"/>
      <c r="R52" s="18"/>
      <c r="S52" s="18"/>
      <c r="Z52" s="9"/>
    </row>
    <row r="53" spans="2:26" ht="16.5" customHeight="1" x14ac:dyDescent="0.35">
      <c r="C53" s="300"/>
      <c r="D53" s="300"/>
      <c r="E53" s="300"/>
      <c r="F53" s="300"/>
      <c r="G53" s="300"/>
      <c r="H53" s="300"/>
      <c r="I53" s="300"/>
      <c r="J53" s="300"/>
      <c r="K53" s="300"/>
      <c r="L53" s="300"/>
      <c r="M53" s="300"/>
      <c r="N53" s="18"/>
      <c r="O53" s="18"/>
      <c r="P53" s="18"/>
      <c r="Q53" s="18"/>
      <c r="R53" s="18"/>
      <c r="S53" s="18"/>
      <c r="Z53" s="9"/>
    </row>
    <row r="54" spans="2:26" ht="14.5" customHeight="1" x14ac:dyDescent="0.35">
      <c r="C54" s="454"/>
      <c r="D54" s="454"/>
      <c r="E54" s="454"/>
      <c r="F54" s="454"/>
      <c r="G54" s="454"/>
      <c r="H54" s="454"/>
      <c r="I54" s="454"/>
      <c r="J54" s="454"/>
      <c r="K54" s="454"/>
      <c r="L54" s="454"/>
      <c r="M54" s="454"/>
      <c r="N54" s="18"/>
      <c r="O54" s="18"/>
      <c r="P54" s="18"/>
      <c r="Q54" s="18"/>
      <c r="R54" s="18"/>
      <c r="S54" s="18"/>
      <c r="Z54" s="9"/>
    </row>
    <row r="55" spans="2:26" ht="14.5" customHeight="1" x14ac:dyDescent="0.35">
      <c r="C55" s="454"/>
      <c r="D55" s="454"/>
      <c r="E55" s="454"/>
      <c r="F55" s="454"/>
      <c r="G55" s="454"/>
      <c r="H55" s="454"/>
      <c r="I55" s="454"/>
      <c r="J55" s="454"/>
      <c r="K55" s="454"/>
      <c r="L55" s="454"/>
      <c r="M55" s="454"/>
      <c r="N55" s="18"/>
      <c r="O55" s="18"/>
      <c r="P55" s="18"/>
      <c r="Q55" s="18"/>
      <c r="R55" s="18"/>
      <c r="S55" s="18"/>
      <c r="Z55" s="9"/>
    </row>
    <row r="56" spans="2:26" ht="14.5" customHeight="1" x14ac:dyDescent="0.35">
      <c r="C56" s="547"/>
      <c r="D56" s="547"/>
      <c r="E56" s="547"/>
      <c r="F56" s="547"/>
      <c r="G56" s="547"/>
      <c r="H56" s="547"/>
      <c r="I56" s="547"/>
      <c r="J56" s="547"/>
      <c r="K56" s="547"/>
      <c r="L56" s="547"/>
      <c r="M56" s="547"/>
      <c r="N56" s="18"/>
      <c r="O56" s="18"/>
      <c r="P56" s="18"/>
      <c r="Q56" s="18"/>
      <c r="R56" s="18"/>
      <c r="S56" s="18"/>
      <c r="Z56" s="9"/>
    </row>
    <row r="57" spans="2:26" ht="14.5" customHeight="1" x14ac:dyDescent="0.35">
      <c r="C57" s="547"/>
      <c r="D57" s="547"/>
      <c r="E57" s="547"/>
      <c r="F57" s="547"/>
      <c r="G57" s="547"/>
      <c r="H57" s="547"/>
      <c r="I57" s="547"/>
      <c r="J57" s="547"/>
      <c r="K57" s="547"/>
      <c r="L57" s="547"/>
      <c r="M57" s="547"/>
      <c r="N57" s="18"/>
      <c r="O57" s="18"/>
      <c r="P57" s="18"/>
      <c r="Q57" s="18"/>
      <c r="R57" s="18"/>
      <c r="S57" s="18"/>
      <c r="Z57" s="9"/>
    </row>
    <row r="58" spans="2:26" ht="14.5" customHeight="1" x14ac:dyDescent="0.35">
      <c r="C58" s="282"/>
      <c r="D58" s="282"/>
      <c r="E58" s="282"/>
      <c r="F58" s="282"/>
      <c r="G58" s="282"/>
      <c r="H58" s="282"/>
      <c r="I58" s="282"/>
      <c r="J58" s="282"/>
      <c r="K58" s="282"/>
      <c r="L58" s="282"/>
      <c r="M58" s="282"/>
      <c r="N58" s="18"/>
      <c r="O58" s="18"/>
      <c r="P58" s="18"/>
      <c r="Q58" s="18"/>
      <c r="R58" s="18"/>
      <c r="S58" s="18"/>
      <c r="Z58" s="9"/>
    </row>
    <row r="59" spans="2:26" ht="14.5" customHeight="1" x14ac:dyDescent="0.35">
      <c r="C59" s="282"/>
      <c r="D59" s="282"/>
      <c r="E59" s="282"/>
      <c r="F59" s="282"/>
      <c r="G59" s="282"/>
      <c r="H59" s="282"/>
      <c r="I59" s="282"/>
      <c r="J59" s="282"/>
      <c r="K59" s="282"/>
      <c r="L59" s="282"/>
      <c r="M59" s="282"/>
      <c r="N59" s="18"/>
      <c r="O59" s="18"/>
      <c r="P59" s="18"/>
      <c r="Q59" s="18"/>
      <c r="R59" s="18"/>
      <c r="S59" s="18"/>
      <c r="Z59" s="9"/>
    </row>
    <row r="60" spans="2:26" ht="14.5" customHeight="1" x14ac:dyDescent="0.35">
      <c r="C60" s="282"/>
      <c r="D60" s="282"/>
      <c r="E60" s="282"/>
      <c r="F60" s="282"/>
      <c r="G60" s="282"/>
      <c r="H60" s="282"/>
      <c r="I60" s="282"/>
      <c r="J60" s="282"/>
      <c r="K60" s="282"/>
      <c r="L60" s="282"/>
      <c r="M60" s="282"/>
      <c r="N60" s="18"/>
      <c r="O60" s="18"/>
      <c r="P60" s="18"/>
      <c r="Q60" s="18"/>
      <c r="R60" s="18"/>
      <c r="S60" s="18"/>
      <c r="Z60" s="9"/>
    </row>
    <row r="61" spans="2:26" ht="14.5" customHeight="1" x14ac:dyDescent="0.35">
      <c r="C61" s="282"/>
      <c r="D61" s="282"/>
      <c r="E61" s="282"/>
      <c r="F61" s="282"/>
      <c r="G61" s="282"/>
      <c r="H61" s="282"/>
      <c r="I61" s="282"/>
      <c r="J61" s="282"/>
      <c r="K61" s="282"/>
      <c r="L61" s="282"/>
      <c r="M61" s="282"/>
      <c r="N61" s="18"/>
      <c r="O61" s="18"/>
      <c r="P61" s="18"/>
      <c r="Q61" s="18"/>
      <c r="R61" s="18"/>
      <c r="S61" s="18"/>
      <c r="Z61" s="9"/>
    </row>
    <row r="62" spans="2:26" ht="14.5" customHeight="1" x14ac:dyDescent="0.35">
      <c r="B62" s="70"/>
      <c r="C62" s="71"/>
      <c r="D62" s="71"/>
      <c r="E62" s="71"/>
      <c r="F62" s="71"/>
      <c r="G62" s="71"/>
      <c r="H62" s="71"/>
      <c r="I62" s="71"/>
      <c r="J62" s="71"/>
      <c r="K62" s="71"/>
      <c r="L62" s="71"/>
      <c r="M62" s="71"/>
      <c r="N62" s="70"/>
      <c r="O62" s="18"/>
      <c r="P62" s="18"/>
      <c r="Q62" s="18"/>
      <c r="R62" s="18"/>
      <c r="S62" s="18"/>
      <c r="Z62" s="9"/>
    </row>
    <row r="63" spans="2:26" ht="14.5" customHeight="1" x14ac:dyDescent="0.35">
      <c r="B63" s="70"/>
      <c r="C63" s="71"/>
      <c r="D63" s="71"/>
      <c r="E63" s="71"/>
      <c r="F63" s="71"/>
      <c r="G63" s="71"/>
      <c r="H63" s="71"/>
      <c r="I63" s="71"/>
      <c r="J63" s="71"/>
      <c r="K63" s="71"/>
      <c r="L63" s="71"/>
      <c r="M63" s="71"/>
      <c r="N63" s="70"/>
      <c r="O63" s="18"/>
      <c r="P63" s="18"/>
      <c r="Q63" s="18"/>
      <c r="R63" s="18"/>
      <c r="S63" s="18"/>
      <c r="Z63" s="9"/>
    </row>
    <row r="64" spans="2:26" ht="19" customHeight="1" x14ac:dyDescent="0.35">
      <c r="B64" s="72"/>
      <c r="C64" s="71"/>
      <c r="D64" s="71"/>
      <c r="E64" s="71"/>
      <c r="F64" s="71"/>
      <c r="G64" s="71"/>
      <c r="H64" s="71"/>
      <c r="I64" s="71"/>
      <c r="J64" s="71"/>
      <c r="K64" s="71"/>
      <c r="L64" s="71"/>
      <c r="M64" s="71"/>
      <c r="N64" s="70"/>
      <c r="O64" s="18"/>
      <c r="P64" s="18"/>
      <c r="Q64" s="18"/>
      <c r="R64" s="18"/>
      <c r="S64" s="18"/>
      <c r="Z64" s="9"/>
    </row>
    <row r="65" spans="2:26" ht="4" customHeight="1" x14ac:dyDescent="0.35">
      <c r="B65" s="70"/>
      <c r="C65" s="72"/>
      <c r="D65" s="72"/>
      <c r="E65" s="72"/>
      <c r="F65" s="72"/>
      <c r="G65" s="72"/>
      <c r="H65" s="72"/>
      <c r="I65" s="70"/>
      <c r="J65" s="70"/>
      <c r="K65" s="70"/>
      <c r="L65" s="70"/>
      <c r="M65" s="70"/>
      <c r="N65" s="70"/>
      <c r="O65" s="18"/>
      <c r="P65" s="18"/>
      <c r="Q65" s="18"/>
      <c r="R65" s="18"/>
      <c r="S65" s="18"/>
      <c r="Z65" s="9"/>
    </row>
    <row r="66" spans="2:26" ht="14.5" customHeight="1" x14ac:dyDescent="0.35">
      <c r="B66" s="514"/>
      <c r="C66" s="514"/>
      <c r="D66" s="514"/>
      <c r="E66" s="514"/>
      <c r="F66" s="514"/>
      <c r="G66" s="514"/>
      <c r="H66" s="514"/>
      <c r="I66" s="514"/>
      <c r="J66" s="514"/>
      <c r="K66" s="514"/>
      <c r="L66" s="514"/>
      <c r="M66" s="514"/>
      <c r="N66" s="70"/>
      <c r="O66" s="18"/>
      <c r="P66" s="18"/>
      <c r="Q66" s="18"/>
      <c r="R66" s="18"/>
      <c r="S66" s="18"/>
    </row>
    <row r="67" spans="2:26" x14ac:dyDescent="0.35">
      <c r="B67" s="514"/>
      <c r="C67" s="514"/>
      <c r="D67" s="514"/>
      <c r="E67" s="514"/>
      <c r="F67" s="514"/>
      <c r="G67" s="514"/>
      <c r="H67" s="514"/>
      <c r="I67" s="514"/>
      <c r="J67" s="514"/>
      <c r="K67" s="514"/>
      <c r="L67" s="514"/>
      <c r="M67" s="514"/>
      <c r="N67" s="70"/>
      <c r="O67" s="18"/>
      <c r="P67" s="18"/>
      <c r="Q67" s="18"/>
      <c r="R67" s="18"/>
      <c r="S67" s="18"/>
    </row>
    <row r="68" spans="2:26" ht="14.5" customHeight="1" x14ac:dyDescent="0.35">
      <c r="B68" s="517"/>
      <c r="C68" s="517"/>
      <c r="D68" s="517"/>
      <c r="E68" s="517"/>
      <c r="F68" s="517"/>
      <c r="G68" s="517"/>
      <c r="H68" s="517"/>
      <c r="I68" s="517"/>
      <c r="J68" s="517"/>
      <c r="K68" s="517"/>
      <c r="L68" s="517"/>
      <c r="M68" s="517"/>
      <c r="N68" s="70"/>
      <c r="O68" s="18"/>
      <c r="P68" s="18"/>
      <c r="Q68" s="18"/>
      <c r="R68" s="18"/>
      <c r="S68" s="18"/>
    </row>
    <row r="69" spans="2:26" ht="14.5" customHeight="1" x14ac:dyDescent="0.35">
      <c r="B69" s="73"/>
      <c r="C69" s="73"/>
      <c r="D69" s="73"/>
      <c r="E69" s="74"/>
      <c r="F69" s="73"/>
      <c r="G69" s="73"/>
      <c r="H69" s="73"/>
      <c r="I69" s="73"/>
      <c r="J69" s="73"/>
      <c r="K69" s="73"/>
      <c r="L69" s="73"/>
      <c r="M69" s="73"/>
      <c r="N69" s="70"/>
      <c r="O69" s="18"/>
      <c r="P69" s="18"/>
      <c r="Q69" s="18"/>
      <c r="R69" s="18"/>
      <c r="S69" s="18"/>
    </row>
    <row r="70" spans="2:26" ht="14.5" customHeight="1" x14ac:dyDescent="0.35">
      <c r="B70" s="517"/>
      <c r="C70" s="517"/>
      <c r="D70" s="517"/>
      <c r="E70" s="517"/>
      <c r="F70" s="517"/>
      <c r="G70" s="517"/>
      <c r="H70" s="517"/>
      <c r="I70" s="517"/>
      <c r="J70" s="517"/>
      <c r="K70" s="517"/>
      <c r="L70" s="517"/>
      <c r="M70" s="517"/>
      <c r="N70" s="70"/>
      <c r="O70" s="18"/>
      <c r="P70" s="18"/>
      <c r="Q70" s="18"/>
      <c r="R70" s="18"/>
      <c r="S70" s="18"/>
    </row>
    <row r="71" spans="2:26" ht="14.5" customHeight="1" x14ac:dyDescent="0.35">
      <c r="B71" s="75"/>
      <c r="C71" s="76"/>
      <c r="D71" s="76"/>
      <c r="E71" s="287"/>
      <c r="F71" s="76"/>
      <c r="G71" s="76"/>
      <c r="H71" s="77"/>
      <c r="I71" s="76"/>
      <c r="J71" s="76"/>
      <c r="K71" s="76"/>
      <c r="L71" s="76"/>
      <c r="M71" s="76"/>
      <c r="N71" s="70"/>
      <c r="O71" s="18"/>
      <c r="P71" s="18"/>
      <c r="Q71" s="18"/>
      <c r="R71" s="18"/>
      <c r="S71" s="18"/>
    </row>
    <row r="72" spans="2:26" ht="14.5" customHeight="1" x14ac:dyDescent="0.35">
      <c r="B72" s="524"/>
      <c r="C72" s="524"/>
      <c r="D72" s="287"/>
      <c r="E72" s="287"/>
      <c r="F72" s="518"/>
      <c r="G72" s="518"/>
      <c r="H72" s="77"/>
      <c r="I72" s="518"/>
      <c r="J72" s="518"/>
      <c r="K72" s="288"/>
      <c r="L72" s="518"/>
      <c r="M72" s="518"/>
      <c r="N72" s="70"/>
      <c r="O72" s="18"/>
      <c r="P72" s="18"/>
      <c r="Q72" s="18"/>
      <c r="R72" s="18"/>
      <c r="S72" s="18"/>
    </row>
    <row r="73" spans="2:26" ht="14.5" customHeight="1" x14ac:dyDescent="0.35">
      <c r="B73" s="527"/>
      <c r="C73" s="527"/>
      <c r="D73" s="289"/>
      <c r="E73" s="289"/>
      <c r="F73" s="528"/>
      <c r="G73" s="528"/>
      <c r="H73" s="78"/>
      <c r="I73" s="518"/>
      <c r="J73" s="518"/>
      <c r="K73" s="288"/>
      <c r="L73" s="518"/>
      <c r="M73" s="518"/>
      <c r="N73" s="70"/>
      <c r="O73" s="18"/>
      <c r="P73" s="18"/>
      <c r="Q73" s="18"/>
      <c r="R73" s="18"/>
      <c r="S73" s="18"/>
    </row>
    <row r="74" spans="2:26" ht="14.5" customHeight="1" x14ac:dyDescent="0.35">
      <c r="B74" s="524"/>
      <c r="C74" s="524"/>
      <c r="D74" s="287"/>
      <c r="E74" s="287"/>
      <c r="F74" s="518"/>
      <c r="G74" s="518"/>
      <c r="H74" s="77"/>
      <c r="I74" s="518"/>
      <c r="J74" s="518"/>
      <c r="K74" s="288"/>
      <c r="L74" s="518"/>
      <c r="M74" s="518"/>
      <c r="N74" s="70"/>
      <c r="O74" s="18"/>
      <c r="P74" s="18"/>
      <c r="Q74" s="18"/>
      <c r="R74" s="18"/>
      <c r="S74" s="18"/>
    </row>
    <row r="75" spans="2:26" ht="14.5" customHeight="1" x14ac:dyDescent="0.35">
      <c r="B75" s="524"/>
      <c r="C75" s="524"/>
      <c r="D75" s="287"/>
      <c r="E75" s="287"/>
      <c r="F75" s="518"/>
      <c r="G75" s="518"/>
      <c r="H75" s="77"/>
      <c r="I75" s="518"/>
      <c r="J75" s="518"/>
      <c r="K75" s="288"/>
      <c r="L75" s="518"/>
      <c r="M75" s="518"/>
      <c r="N75" s="70"/>
      <c r="O75" s="18"/>
      <c r="P75" s="18"/>
      <c r="Q75" s="18"/>
      <c r="R75" s="18"/>
      <c r="S75" s="18"/>
    </row>
    <row r="76" spans="2:26" ht="14.5" customHeight="1" x14ac:dyDescent="0.35">
      <c r="B76" s="524"/>
      <c r="C76" s="524"/>
      <c r="D76" s="287"/>
      <c r="E76" s="287"/>
      <c r="F76" s="518"/>
      <c r="G76" s="518"/>
      <c r="H76" s="77"/>
      <c r="I76" s="518"/>
      <c r="J76" s="518"/>
      <c r="K76" s="288"/>
      <c r="L76" s="518"/>
      <c r="M76" s="518"/>
      <c r="N76" s="70"/>
      <c r="O76" s="18"/>
      <c r="P76" s="18"/>
      <c r="Q76" s="18"/>
      <c r="R76" s="18"/>
      <c r="S76" s="18"/>
    </row>
    <row r="77" spans="2:26" ht="14.5" customHeight="1" x14ac:dyDescent="0.35">
      <c r="B77" s="524"/>
      <c r="C77" s="524"/>
      <c r="D77" s="287"/>
      <c r="E77" s="287"/>
      <c r="F77" s="518"/>
      <c r="G77" s="518"/>
      <c r="H77" s="77"/>
      <c r="I77" s="518"/>
      <c r="J77" s="518"/>
      <c r="K77" s="288"/>
      <c r="L77" s="518"/>
      <c r="M77" s="518"/>
      <c r="N77" s="70"/>
      <c r="O77" s="18"/>
      <c r="P77" s="18"/>
      <c r="Q77" s="18"/>
      <c r="R77" s="18"/>
      <c r="S77" s="18"/>
    </row>
    <row r="78" spans="2:26" ht="14.5" customHeight="1" x14ac:dyDescent="0.35">
      <c r="B78" s="524"/>
      <c r="C78" s="524"/>
      <c r="D78" s="287"/>
      <c r="E78" s="287"/>
      <c r="F78" s="518"/>
      <c r="G78" s="518"/>
      <c r="H78" s="70"/>
      <c r="I78" s="518"/>
      <c r="J78" s="518"/>
      <c r="K78" s="288"/>
      <c r="L78" s="518"/>
      <c r="M78" s="518"/>
      <c r="N78" s="70"/>
      <c r="O78" s="18"/>
      <c r="P78" s="18"/>
      <c r="Q78" s="18"/>
      <c r="R78" s="18"/>
      <c r="S78" s="18"/>
    </row>
    <row r="79" spans="2:26" ht="14.5" customHeight="1" x14ac:dyDescent="0.35">
      <c r="B79" s="524"/>
      <c r="C79" s="524"/>
      <c r="D79" s="287"/>
      <c r="E79" s="287"/>
      <c r="F79" s="518"/>
      <c r="G79" s="518"/>
      <c r="H79" s="70"/>
      <c r="I79" s="518"/>
      <c r="J79" s="518"/>
      <c r="K79" s="288"/>
      <c r="L79" s="518"/>
      <c r="M79" s="518"/>
      <c r="N79" s="70"/>
      <c r="O79" s="18"/>
      <c r="P79" s="18"/>
      <c r="Q79" s="18"/>
      <c r="R79" s="18"/>
      <c r="S79" s="18"/>
    </row>
    <row r="80" spans="2:26" ht="14.5" customHeight="1" x14ac:dyDescent="0.35">
      <c r="B80" s="524"/>
      <c r="C80" s="524"/>
      <c r="D80" s="287"/>
      <c r="E80" s="287"/>
      <c r="F80" s="518"/>
      <c r="G80" s="518"/>
      <c r="H80" s="77"/>
      <c r="I80" s="518"/>
      <c r="J80" s="518"/>
      <c r="K80" s="288"/>
      <c r="L80" s="518"/>
      <c r="M80" s="518"/>
      <c r="N80" s="70"/>
      <c r="O80" s="18"/>
      <c r="P80" s="18"/>
      <c r="Q80" s="18"/>
      <c r="R80" s="18"/>
      <c r="S80" s="18"/>
    </row>
    <row r="81" spans="2:19" ht="14.5" customHeight="1" x14ac:dyDescent="0.35">
      <c r="B81" s="524"/>
      <c r="C81" s="524"/>
      <c r="D81" s="287"/>
      <c r="E81" s="287"/>
      <c r="F81" s="518"/>
      <c r="G81" s="518"/>
      <c r="H81" s="70"/>
      <c r="I81" s="518"/>
      <c r="J81" s="518"/>
      <c r="K81" s="288"/>
      <c r="L81" s="518"/>
      <c r="M81" s="518"/>
      <c r="N81" s="70"/>
      <c r="O81" s="18"/>
      <c r="P81" s="18"/>
      <c r="Q81" s="18"/>
      <c r="R81" s="18"/>
      <c r="S81" s="18"/>
    </row>
    <row r="82" spans="2:19" ht="14.5" customHeight="1" x14ac:dyDescent="0.35">
      <c r="B82" s="524"/>
      <c r="C82" s="524"/>
      <c r="D82" s="287"/>
      <c r="E82" s="287"/>
      <c r="F82" s="518"/>
      <c r="G82" s="518"/>
      <c r="H82" s="77"/>
      <c r="I82" s="518"/>
      <c r="J82" s="518"/>
      <c r="K82" s="288"/>
      <c r="L82" s="518"/>
      <c r="M82" s="518"/>
      <c r="N82" s="70"/>
      <c r="O82" s="18"/>
      <c r="P82" s="18"/>
      <c r="Q82" s="18"/>
      <c r="R82" s="18"/>
      <c r="S82" s="18"/>
    </row>
    <row r="83" spans="2:19" ht="14.15" customHeight="1" x14ac:dyDescent="0.35">
      <c r="B83" s="524"/>
      <c r="C83" s="524"/>
      <c r="D83" s="287"/>
      <c r="E83" s="287"/>
      <c r="F83" s="518"/>
      <c r="G83" s="518"/>
      <c r="H83" s="70"/>
      <c r="I83" s="518"/>
      <c r="J83" s="518"/>
      <c r="K83" s="288"/>
      <c r="L83" s="518"/>
      <c r="M83" s="518"/>
      <c r="N83" s="70"/>
      <c r="O83" s="18"/>
      <c r="P83" s="18"/>
      <c r="Q83" s="18"/>
      <c r="R83" s="18"/>
      <c r="S83" s="18"/>
    </row>
    <row r="84" spans="2:19" ht="14.15" customHeight="1" x14ac:dyDescent="0.35">
      <c r="B84" s="70"/>
      <c r="C84" s="70"/>
      <c r="D84" s="70"/>
      <c r="E84" s="70"/>
      <c r="F84" s="70"/>
      <c r="G84" s="70"/>
      <c r="H84" s="70"/>
      <c r="I84" s="70"/>
      <c r="J84" s="70"/>
      <c r="K84" s="70"/>
      <c r="L84" s="70"/>
      <c r="M84" s="70"/>
      <c r="N84" s="70"/>
      <c r="O84" s="18"/>
      <c r="P84" s="18"/>
      <c r="Q84" s="18"/>
      <c r="R84" s="18"/>
      <c r="S84" s="18"/>
    </row>
    <row r="85" spans="2:19" ht="14.15" customHeight="1" x14ac:dyDescent="0.35">
      <c r="B85" s="543"/>
      <c r="C85" s="543"/>
      <c r="D85" s="299"/>
      <c r="E85" s="544"/>
      <c r="F85" s="544"/>
      <c r="G85" s="544"/>
      <c r="H85" s="544"/>
      <c r="I85" s="544"/>
      <c r="J85" s="544"/>
      <c r="K85" s="544"/>
      <c r="L85" s="544"/>
      <c r="M85" s="544"/>
      <c r="N85" s="70"/>
      <c r="O85" s="18"/>
      <c r="P85" s="18"/>
      <c r="Q85" s="18"/>
      <c r="R85" s="18"/>
      <c r="S85" s="18"/>
    </row>
    <row r="86" spans="2:19" ht="14.15" customHeight="1" x14ac:dyDescent="0.35">
      <c r="B86" s="543"/>
      <c r="C86" s="543"/>
      <c r="D86" s="299"/>
      <c r="E86" s="544"/>
      <c r="F86" s="544"/>
      <c r="G86" s="544"/>
      <c r="H86" s="544"/>
      <c r="I86" s="544"/>
      <c r="J86" s="544"/>
      <c r="K86" s="544"/>
      <c r="L86" s="544"/>
      <c r="M86" s="544"/>
      <c r="N86" s="70"/>
      <c r="O86" s="18"/>
      <c r="P86" s="18"/>
      <c r="Q86" s="18"/>
      <c r="R86" s="18"/>
      <c r="S86" s="18"/>
    </row>
    <row r="87" spans="2:19" ht="14.15" customHeight="1" x14ac:dyDescent="0.35">
      <c r="B87" s="541"/>
      <c r="C87" s="541"/>
      <c r="D87" s="298"/>
      <c r="E87" s="298"/>
      <c r="F87" s="518"/>
      <c r="G87" s="518"/>
      <c r="H87" s="518"/>
      <c r="I87" s="518"/>
      <c r="J87" s="518"/>
      <c r="K87" s="518"/>
      <c r="L87" s="518"/>
      <c r="M87" s="518"/>
      <c r="N87" s="70"/>
      <c r="O87" s="18"/>
      <c r="P87" s="18"/>
      <c r="Q87" s="18"/>
      <c r="R87" s="18"/>
      <c r="S87" s="18"/>
    </row>
    <row r="88" spans="2:19" ht="14.15" customHeight="1" x14ac:dyDescent="0.35">
      <c r="B88" s="527"/>
      <c r="C88" s="527"/>
      <c r="D88" s="289"/>
      <c r="E88" s="289"/>
      <c r="F88" s="542"/>
      <c r="G88" s="542"/>
      <c r="H88" s="542"/>
      <c r="I88" s="542"/>
      <c r="J88" s="542"/>
      <c r="K88" s="542"/>
      <c r="L88" s="542"/>
      <c r="M88" s="542"/>
      <c r="N88" s="79"/>
      <c r="O88" s="29"/>
      <c r="P88" s="28"/>
      <c r="Q88" s="28"/>
      <c r="R88" s="28"/>
      <c r="S88" s="28"/>
    </row>
    <row r="89" spans="2:19" ht="14.15" customHeight="1" x14ac:dyDescent="0.35">
      <c r="B89" s="541"/>
      <c r="C89" s="541"/>
      <c r="D89" s="298"/>
      <c r="E89" s="298"/>
      <c r="F89" s="518"/>
      <c r="G89" s="518"/>
      <c r="H89" s="518"/>
      <c r="I89" s="518"/>
      <c r="J89" s="518"/>
      <c r="K89" s="518"/>
      <c r="L89" s="518"/>
      <c r="M89" s="518"/>
      <c r="N89" s="70"/>
      <c r="O89" s="18"/>
      <c r="P89" s="18"/>
      <c r="Q89" s="18"/>
      <c r="R89" s="18"/>
      <c r="S89" s="18"/>
    </row>
    <row r="90" spans="2:19" ht="14.15" customHeight="1" x14ac:dyDescent="0.35">
      <c r="B90" s="541"/>
      <c r="C90" s="541"/>
      <c r="D90" s="298"/>
      <c r="E90" s="298"/>
      <c r="F90" s="518"/>
      <c r="G90" s="518"/>
      <c r="H90" s="518"/>
      <c r="I90" s="518"/>
      <c r="J90" s="518"/>
      <c r="K90" s="518"/>
      <c r="L90" s="518"/>
      <c r="M90" s="518"/>
      <c r="N90" s="70"/>
      <c r="O90" s="18"/>
      <c r="P90" s="18"/>
      <c r="Q90" s="18"/>
      <c r="R90" s="18"/>
      <c r="S90" s="18"/>
    </row>
    <row r="91" spans="2:19" ht="14.15" customHeight="1" x14ac:dyDescent="0.35">
      <c r="B91" s="541"/>
      <c r="C91" s="541"/>
      <c r="D91" s="298"/>
      <c r="E91" s="298"/>
      <c r="F91" s="518"/>
      <c r="G91" s="518"/>
      <c r="H91" s="518"/>
      <c r="I91" s="518"/>
      <c r="J91" s="518"/>
      <c r="K91" s="518"/>
      <c r="L91" s="518"/>
      <c r="M91" s="518"/>
      <c r="N91" s="70"/>
      <c r="O91" s="18"/>
      <c r="P91" s="18"/>
      <c r="Q91" s="18"/>
      <c r="R91" s="18"/>
      <c r="S91" s="18"/>
    </row>
    <row r="92" spans="2:19" ht="14.15" customHeight="1" x14ac:dyDescent="0.35">
      <c r="B92" s="517"/>
      <c r="C92" s="517"/>
      <c r="D92" s="290"/>
      <c r="E92" s="290"/>
      <c r="F92" s="70"/>
      <c r="G92" s="70"/>
      <c r="H92" s="70"/>
      <c r="I92" s="70"/>
      <c r="J92" s="70"/>
      <c r="K92" s="70"/>
      <c r="L92" s="70"/>
      <c r="M92" s="70"/>
      <c r="N92" s="70"/>
      <c r="O92" s="18"/>
      <c r="P92" s="18"/>
      <c r="Q92" s="18"/>
      <c r="R92" s="18"/>
      <c r="S92" s="18"/>
    </row>
    <row r="93" spans="2:19" ht="14.15" customHeight="1" x14ac:dyDescent="0.35">
      <c r="B93" s="517"/>
      <c r="C93" s="517"/>
      <c r="D93" s="290"/>
      <c r="E93" s="290"/>
      <c r="F93" s="70"/>
      <c r="G93" s="70"/>
      <c r="H93" s="70"/>
      <c r="I93" s="70"/>
      <c r="J93" s="70"/>
      <c r="K93" s="70"/>
      <c r="L93" s="70"/>
      <c r="M93" s="70"/>
      <c r="N93" s="70"/>
      <c r="O93" s="18"/>
      <c r="P93" s="18"/>
      <c r="Q93" s="18"/>
      <c r="R93" s="18"/>
      <c r="S93" s="18"/>
    </row>
    <row r="94" spans="2:19" ht="15" customHeight="1" x14ac:dyDescent="0.35">
      <c r="B94" s="52"/>
      <c r="C94" s="378"/>
      <c r="D94" s="378"/>
      <c r="E94" s="378"/>
      <c r="F94" s="378"/>
      <c r="G94" s="378"/>
      <c r="H94" s="378"/>
      <c r="I94" s="378"/>
      <c r="J94" s="378"/>
      <c r="K94" s="378"/>
      <c r="L94" s="378"/>
      <c r="M94" s="378"/>
      <c r="N94" s="18"/>
      <c r="O94" s="18"/>
      <c r="P94" s="18"/>
      <c r="Q94" s="18"/>
      <c r="R94" s="18"/>
      <c r="S94" s="18"/>
    </row>
    <row r="95" spans="2:19" x14ac:dyDescent="0.35">
      <c r="B95" s="18"/>
      <c r="C95" s="378"/>
      <c r="D95" s="378"/>
      <c r="E95" s="378"/>
      <c r="F95" s="378"/>
      <c r="G95" s="378"/>
      <c r="H95" s="378"/>
      <c r="I95" s="378"/>
      <c r="J95" s="378"/>
      <c r="K95" s="378"/>
      <c r="L95" s="378"/>
      <c r="M95" s="378"/>
      <c r="N95" s="18"/>
      <c r="O95" s="18"/>
      <c r="P95" s="18"/>
      <c r="Q95" s="18"/>
      <c r="R95" s="18"/>
      <c r="S95" s="18"/>
    </row>
    <row r="96" spans="2:19" x14ac:dyDescent="0.35">
      <c r="C96" s="7"/>
      <c r="D96" s="7"/>
      <c r="E96" s="7"/>
      <c r="F96" s="7"/>
      <c r="G96" s="7"/>
      <c r="H96" s="7"/>
      <c r="I96" s="7"/>
      <c r="J96" s="7"/>
      <c r="K96" s="7"/>
      <c r="L96" s="7"/>
      <c r="M96" s="7"/>
      <c r="N96" s="7"/>
      <c r="O96" s="7"/>
      <c r="P96" s="7"/>
      <c r="Q96" s="7"/>
      <c r="R96" s="7"/>
      <c r="S96" s="7"/>
    </row>
    <row r="97" spans="3:19" x14ac:dyDescent="0.35">
      <c r="C97" s="7"/>
      <c r="D97" s="7"/>
      <c r="E97" s="7"/>
      <c r="F97" s="7"/>
      <c r="G97" s="7"/>
      <c r="H97" s="7"/>
      <c r="I97" s="7"/>
      <c r="J97" s="7"/>
      <c r="K97" s="7"/>
      <c r="L97" s="7"/>
      <c r="M97" s="7"/>
      <c r="N97" s="7"/>
      <c r="O97" s="7"/>
      <c r="P97" s="7"/>
      <c r="Q97" s="7"/>
      <c r="R97" s="7"/>
      <c r="S97" s="7"/>
    </row>
    <row r="98" spans="3:19" x14ac:dyDescent="0.35">
      <c r="C98" s="7"/>
      <c r="D98" s="7"/>
      <c r="E98" s="7"/>
      <c r="F98" s="7"/>
      <c r="G98" s="7"/>
      <c r="H98" s="7"/>
      <c r="I98" s="7"/>
      <c r="J98" s="7"/>
      <c r="K98" s="7"/>
      <c r="L98" s="7"/>
      <c r="M98" s="7"/>
      <c r="N98" s="7"/>
      <c r="O98" s="7"/>
      <c r="P98" s="7"/>
      <c r="Q98" s="7"/>
      <c r="R98" s="7"/>
      <c r="S98" s="7"/>
    </row>
    <row r="99" spans="3:19" x14ac:dyDescent="0.35">
      <c r="C99" s="7"/>
      <c r="D99" s="7"/>
      <c r="E99" s="7"/>
      <c r="F99" s="7"/>
      <c r="G99" s="7"/>
      <c r="H99" s="7"/>
      <c r="I99" s="7"/>
      <c r="J99" s="7"/>
      <c r="K99" s="7"/>
      <c r="L99" s="7"/>
      <c r="M99" s="7"/>
      <c r="N99" s="7"/>
      <c r="O99" s="7"/>
      <c r="P99" s="7"/>
      <c r="Q99" s="7"/>
      <c r="R99" s="7"/>
      <c r="S99" s="7"/>
    </row>
    <row r="100" spans="3:19" x14ac:dyDescent="0.35">
      <c r="C100" s="7"/>
      <c r="D100" s="7"/>
      <c r="E100" s="7"/>
      <c r="F100" s="7"/>
      <c r="G100" s="7"/>
      <c r="H100" s="7"/>
      <c r="I100" s="7"/>
      <c r="J100" s="7"/>
      <c r="K100" s="7"/>
      <c r="L100" s="7"/>
      <c r="M100" s="7"/>
      <c r="N100" s="7"/>
      <c r="O100" s="7"/>
      <c r="P100" s="7"/>
      <c r="Q100" s="7"/>
      <c r="R100" s="7"/>
      <c r="S100" s="7"/>
    </row>
    <row r="101" spans="3:19" x14ac:dyDescent="0.35">
      <c r="C101" s="7"/>
      <c r="D101" s="7"/>
      <c r="E101" s="7"/>
      <c r="F101" s="7"/>
      <c r="G101" s="7"/>
      <c r="H101" s="7"/>
      <c r="I101" s="7"/>
      <c r="J101" s="7"/>
      <c r="K101" s="7"/>
      <c r="L101" s="7"/>
      <c r="M101" s="7"/>
      <c r="N101" s="7"/>
      <c r="O101" s="7"/>
      <c r="P101" s="7"/>
      <c r="Q101" s="7"/>
      <c r="R101" s="7"/>
      <c r="S101" s="7"/>
    </row>
    <row r="102" spans="3:19" x14ac:dyDescent="0.35">
      <c r="C102" s="7"/>
      <c r="D102" s="7"/>
      <c r="E102" s="7"/>
      <c r="F102" s="7"/>
      <c r="G102" s="7"/>
      <c r="H102" s="7"/>
      <c r="I102" s="7"/>
      <c r="J102" s="7"/>
      <c r="K102" s="7"/>
      <c r="L102" s="7"/>
      <c r="M102" s="7"/>
      <c r="N102" s="7"/>
      <c r="O102" s="7"/>
      <c r="P102" s="7"/>
      <c r="Q102" s="7"/>
      <c r="R102" s="7"/>
      <c r="S102" s="7"/>
    </row>
    <row r="103" spans="3:19" x14ac:dyDescent="0.35">
      <c r="C103" s="7"/>
      <c r="D103" s="7"/>
      <c r="E103" s="7"/>
      <c r="F103" s="7"/>
      <c r="G103" s="7"/>
      <c r="H103" s="7"/>
      <c r="I103" s="7"/>
      <c r="J103" s="7"/>
      <c r="K103" s="7"/>
      <c r="L103" s="7"/>
      <c r="M103" s="7"/>
      <c r="N103" s="7"/>
      <c r="O103" s="7"/>
      <c r="P103" s="7"/>
      <c r="Q103" s="7"/>
      <c r="R103" s="7"/>
      <c r="S103" s="7"/>
    </row>
    <row r="104" spans="3:19" ht="16.5" customHeight="1" x14ac:dyDescent="0.35">
      <c r="C104" s="7"/>
      <c r="D104" s="7"/>
      <c r="E104" s="7"/>
      <c r="F104" s="7"/>
      <c r="G104" s="7"/>
      <c r="H104" s="7"/>
      <c r="I104" s="7"/>
      <c r="J104" s="7"/>
      <c r="K104" s="7"/>
      <c r="L104" s="7"/>
      <c r="M104" s="7"/>
      <c r="N104" s="7"/>
      <c r="O104" s="7"/>
      <c r="P104" s="7"/>
      <c r="Q104" s="7"/>
      <c r="R104" s="7"/>
      <c r="S104" s="7"/>
    </row>
    <row r="105" spans="3:19" ht="16.5" x14ac:dyDescent="0.35">
      <c r="C105" s="27"/>
      <c r="D105" s="27"/>
      <c r="E105" s="27"/>
      <c r="F105" s="27"/>
      <c r="G105" s="27"/>
      <c r="H105" s="27"/>
      <c r="I105" s="7"/>
      <c r="J105" s="7"/>
      <c r="K105" s="7"/>
      <c r="L105" s="7"/>
      <c r="M105" s="7"/>
      <c r="N105" s="7"/>
      <c r="O105" s="7"/>
      <c r="P105" s="7"/>
      <c r="Q105" s="7"/>
      <c r="R105" s="7"/>
      <c r="S105" s="7"/>
    </row>
    <row r="106" spans="3:19" x14ac:dyDescent="0.35">
      <c r="C106" s="7"/>
      <c r="D106" s="7"/>
      <c r="E106" s="7"/>
      <c r="F106" s="7"/>
      <c r="G106" s="7"/>
      <c r="H106" s="7"/>
      <c r="I106" s="7"/>
      <c r="J106" s="7"/>
      <c r="K106" s="7"/>
      <c r="L106" s="7"/>
      <c r="M106" s="7"/>
      <c r="N106" s="7"/>
      <c r="O106" s="7"/>
      <c r="P106" s="7"/>
      <c r="Q106" s="7"/>
      <c r="R106" s="7"/>
      <c r="S106" s="7"/>
    </row>
    <row r="107" spans="3:19" x14ac:dyDescent="0.35">
      <c r="C107" s="7"/>
      <c r="D107" s="7"/>
      <c r="E107" s="7"/>
      <c r="F107" s="7"/>
      <c r="G107" s="7"/>
      <c r="H107" s="7"/>
      <c r="I107" s="7"/>
      <c r="J107" s="7"/>
      <c r="K107" s="7"/>
      <c r="L107" s="7"/>
      <c r="M107" s="7"/>
      <c r="N107" s="7"/>
      <c r="O107" s="7"/>
      <c r="P107" s="7"/>
      <c r="Q107" s="7"/>
      <c r="R107" s="7"/>
      <c r="S107" s="7"/>
    </row>
    <row r="108" spans="3:19" x14ac:dyDescent="0.35">
      <c r="C108" s="7"/>
      <c r="D108" s="7"/>
      <c r="E108" s="7"/>
      <c r="F108" s="7"/>
      <c r="G108" s="7"/>
      <c r="H108" s="7"/>
      <c r="I108" s="7"/>
      <c r="J108" s="7"/>
      <c r="K108" s="7"/>
      <c r="L108" s="7"/>
      <c r="M108" s="7"/>
      <c r="N108" s="7"/>
      <c r="O108" s="7"/>
      <c r="P108" s="7"/>
      <c r="Q108" s="7"/>
      <c r="R108" s="7"/>
      <c r="S108" s="7"/>
    </row>
    <row r="109" spans="3:19" x14ac:dyDescent="0.35">
      <c r="C109" s="7"/>
      <c r="D109" s="7"/>
      <c r="E109" s="7"/>
      <c r="F109" s="7"/>
      <c r="G109" s="7"/>
      <c r="H109" s="7"/>
      <c r="I109" s="7"/>
      <c r="J109" s="7"/>
      <c r="K109" s="7"/>
      <c r="L109" s="7"/>
      <c r="M109" s="7"/>
      <c r="N109" s="7"/>
      <c r="O109" s="7"/>
      <c r="P109" s="7"/>
      <c r="Q109" s="7"/>
      <c r="R109" s="7"/>
      <c r="S109" s="7"/>
    </row>
  </sheetData>
  <sheetProtection sheet="1" objects="1" scenarios="1"/>
  <mergeCells count="146">
    <mergeCell ref="B8:K9"/>
    <mergeCell ref="H29:I29"/>
    <mergeCell ref="C54:M55"/>
    <mergeCell ref="L31:M31"/>
    <mergeCell ref="L30:M30"/>
    <mergeCell ref="J32:K32"/>
    <mergeCell ref="J31:K31"/>
    <mergeCell ref="J30:K30"/>
    <mergeCell ref="F34:G34"/>
    <mergeCell ref="F36:G36"/>
    <mergeCell ref="F37:G37"/>
    <mergeCell ref="H37:I37"/>
    <mergeCell ref="H36:I36"/>
    <mergeCell ref="H34:I34"/>
    <mergeCell ref="H32:I32"/>
    <mergeCell ref="H31:I31"/>
    <mergeCell ref="H30:I30"/>
    <mergeCell ref="F32:G32"/>
    <mergeCell ref="F31:G31"/>
    <mergeCell ref="F30:G30"/>
    <mergeCell ref="J40:K40"/>
    <mergeCell ref="H35:I35"/>
    <mergeCell ref="J35:K35"/>
    <mergeCell ref="F35:G35"/>
    <mergeCell ref="C56:M57"/>
    <mergeCell ref="A2:W3"/>
    <mergeCell ref="B7:C7"/>
    <mergeCell ref="L8:M9"/>
    <mergeCell ref="C52:M52"/>
    <mergeCell ref="B66:M67"/>
    <mergeCell ref="B68:M68"/>
    <mergeCell ref="C43:M44"/>
    <mergeCell ref="C45:M46"/>
    <mergeCell ref="H42:I42"/>
    <mergeCell ref="H41:I41"/>
    <mergeCell ref="H40:I40"/>
    <mergeCell ref="H39:I39"/>
    <mergeCell ref="F42:G42"/>
    <mergeCell ref="F41:G41"/>
    <mergeCell ref="F40:G40"/>
    <mergeCell ref="F39:G39"/>
    <mergeCell ref="L42:M42"/>
    <mergeCell ref="L41:M41"/>
    <mergeCell ref="L40:M40"/>
    <mergeCell ref="L39:M39"/>
    <mergeCell ref="J42:K42"/>
    <mergeCell ref="J41:K41"/>
    <mergeCell ref="B29:D29"/>
    <mergeCell ref="B70:M70"/>
    <mergeCell ref="B72:C72"/>
    <mergeCell ref="F72:G72"/>
    <mergeCell ref="I72:J72"/>
    <mergeCell ref="L72:M72"/>
    <mergeCell ref="B73:C73"/>
    <mergeCell ref="F73:G73"/>
    <mergeCell ref="I73:J73"/>
    <mergeCell ref="L73:M73"/>
    <mergeCell ref="L10:M10"/>
    <mergeCell ref="L11:M11"/>
    <mergeCell ref="L12:M12"/>
    <mergeCell ref="L14:M14"/>
    <mergeCell ref="L15:M15"/>
    <mergeCell ref="L16:M16"/>
    <mergeCell ref="L19:M19"/>
    <mergeCell ref="L20:M20"/>
    <mergeCell ref="L21:M21"/>
    <mergeCell ref="L17:M17"/>
    <mergeCell ref="B78:C78"/>
    <mergeCell ref="F78:G78"/>
    <mergeCell ref="I78:J78"/>
    <mergeCell ref="L78:M78"/>
    <mergeCell ref="B79:C79"/>
    <mergeCell ref="F79:G79"/>
    <mergeCell ref="I79:J79"/>
    <mergeCell ref="L79:M79"/>
    <mergeCell ref="B74:C74"/>
    <mergeCell ref="F74:G74"/>
    <mergeCell ref="I74:J74"/>
    <mergeCell ref="L74:M74"/>
    <mergeCell ref="B75:C75"/>
    <mergeCell ref="F75:G75"/>
    <mergeCell ref="I75:J75"/>
    <mergeCell ref="L75:M75"/>
    <mergeCell ref="B76:C76"/>
    <mergeCell ref="F76:G76"/>
    <mergeCell ref="I76:J76"/>
    <mergeCell ref="L76:M76"/>
    <mergeCell ref="B77:C77"/>
    <mergeCell ref="F77:G77"/>
    <mergeCell ref="I77:J77"/>
    <mergeCell ref="L77:M77"/>
    <mergeCell ref="C94:M95"/>
    <mergeCell ref="B27:C28"/>
    <mergeCell ref="F27:F28"/>
    <mergeCell ref="H27:H28"/>
    <mergeCell ref="J27:J28"/>
    <mergeCell ref="B90:C90"/>
    <mergeCell ref="F90:G90"/>
    <mergeCell ref="H90:M90"/>
    <mergeCell ref="B91:C91"/>
    <mergeCell ref="F91:G91"/>
    <mergeCell ref="H91:M91"/>
    <mergeCell ref="B88:C88"/>
    <mergeCell ref="F88:G88"/>
    <mergeCell ref="H88:M88"/>
    <mergeCell ref="B89:C89"/>
    <mergeCell ref="F89:G89"/>
    <mergeCell ref="B92:C92"/>
    <mergeCell ref="B93:C93"/>
    <mergeCell ref="H89:M89"/>
    <mergeCell ref="B85:C86"/>
    <mergeCell ref="E85:G86"/>
    <mergeCell ref="H85:M86"/>
    <mergeCell ref="B80:C80"/>
    <mergeCell ref="B87:C87"/>
    <mergeCell ref="F87:G87"/>
    <mergeCell ref="H87:M87"/>
    <mergeCell ref="B83:C83"/>
    <mergeCell ref="F83:G83"/>
    <mergeCell ref="I83:J83"/>
    <mergeCell ref="L83:M83"/>
    <mergeCell ref="F80:G80"/>
    <mergeCell ref="I80:J80"/>
    <mergeCell ref="L80:M80"/>
    <mergeCell ref="B81:C81"/>
    <mergeCell ref="F81:G81"/>
    <mergeCell ref="I81:J81"/>
    <mergeCell ref="L81:M81"/>
    <mergeCell ref="B82:C82"/>
    <mergeCell ref="F82:G82"/>
    <mergeCell ref="I82:J82"/>
    <mergeCell ref="L82:M82"/>
    <mergeCell ref="C47:M51"/>
    <mergeCell ref="J36:K36"/>
    <mergeCell ref="J34:K34"/>
    <mergeCell ref="L37:M37"/>
    <mergeCell ref="L36:M36"/>
    <mergeCell ref="L34:M34"/>
    <mergeCell ref="L32:M32"/>
    <mergeCell ref="H22:J22"/>
    <mergeCell ref="L22:M22"/>
    <mergeCell ref="L29:M29"/>
    <mergeCell ref="J29:K29"/>
    <mergeCell ref="L35:M35"/>
    <mergeCell ref="J39:K39"/>
    <mergeCell ref="J37:K37"/>
  </mergeCells>
  <conditionalFormatting sqref="O5">
    <cfRule type="expression" dxfId="0" priority="1">
      <formula>IF($N$5="","1","0")="1"</formula>
    </cfRule>
  </conditionalFormatting>
  <dataValidations count="1">
    <dataValidation allowBlank="1" showInputMessage="1" showErrorMessage="1" error="Value cannot be negative or exceed 100%" prompt="The sum of cells H29, J29 and L29 cannot exceed 100%" sqref="H29:M29" xr:uid="{FC1AA77B-B7F4-4AAF-BD4D-721FBC8E35D4}"/>
  </dataValidations>
  <pageMargins left="0.7" right="0.7" top="0.75" bottom="0.75" header="0.3" footer="0.3"/>
  <pageSetup orientation="portrait" r:id="rId1"/>
  <ignoredErrors>
    <ignoredError sqref="G28" numberStoredAsText="1"/>
    <ignoredError sqref="L10:M22 F33:M33 I29 K29 M29 F30:G30 M30 I30:K30 F31:K31 M31 F32:K32 M32 F38:M38 F34:K34 M34 F35:K35 M35 F36:K36 M36 F37:K37 M37 F42:K42 F39:K39 M39 F40:K40 M40 F41:K41 M41 M4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D9E20CF0-F7A3-400E-A59D-A270054990E7}">
          <x14:formula1>
            <xm:f>Sheet4!$A$2:$A$3</xm:f>
          </x14:formula1>
          <xm:sqref>N5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6D2A-972F-4E8F-A2BF-6B541B2EB090}">
  <dimension ref="A1:G3"/>
  <sheetViews>
    <sheetView workbookViewId="0">
      <selection activeCell="E16" sqref="E16"/>
    </sheetView>
  </sheetViews>
  <sheetFormatPr defaultColWidth="8.81640625" defaultRowHeight="14.5" x14ac:dyDescent="0.35"/>
  <cols>
    <col min="1" max="1" width="21.7265625" customWidth="1"/>
  </cols>
  <sheetData>
    <row r="1" spans="1:7" x14ac:dyDescent="0.35">
      <c r="A1" t="s">
        <v>4</v>
      </c>
      <c r="D1" t="s">
        <v>7</v>
      </c>
      <c r="G1" t="s">
        <v>6</v>
      </c>
    </row>
    <row r="2" spans="1:7" x14ac:dyDescent="0.35">
      <c r="A2" t="s">
        <v>7</v>
      </c>
      <c r="D2" t="s">
        <v>9</v>
      </c>
      <c r="G2" t="s">
        <v>8</v>
      </c>
    </row>
    <row r="3" spans="1:7" x14ac:dyDescent="0.35">
      <c r="A3" t="s">
        <v>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Instructions</vt:lpstr>
      <vt:lpstr>Primary Inputs</vt:lpstr>
      <vt:lpstr>Income + Direct Exp.</vt:lpstr>
      <vt:lpstr>Indirect + Operating Exp.</vt:lpstr>
      <vt:lpstr>Capital Exp.</vt:lpstr>
      <vt:lpstr>Net Income + Per Unit Analysis</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Euper, Douglas</dc:creator>
  <cp:lastModifiedBy>Droppo, Tom AGRI:EX</cp:lastModifiedBy>
  <cp:lastPrinted>2020-07-16T04:32:19Z</cp:lastPrinted>
  <dcterms:created xsi:type="dcterms:W3CDTF">2020-05-11T23:34:28Z</dcterms:created>
  <dcterms:modified xsi:type="dcterms:W3CDTF">2020-10-16T23:38:47Z</dcterms:modified>
</cp:coreProperties>
</file>